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iagrams/data1.xml" ContentType="application/vnd.openxmlformats-officedocument.drawingml.diagramData+xml"/>
  <Override PartName="/xl/diagrams/layout1.xml" ContentType="application/vnd.openxmlformats-officedocument.drawingml.diagramLayout+xml"/>
  <Override PartName="/xl/diagrams/quickStyle1.xml" ContentType="application/vnd.openxmlformats-officedocument.drawingml.diagramStyle+xml"/>
  <Override PartName="/xl/diagrams/colors1.xml" ContentType="application/vnd.openxmlformats-officedocument.drawingml.diagramColors+xml"/>
  <Override PartName="/xl/diagrams/drawing1.xml" ContentType="application/vnd.ms-office.drawingml.diagramDrawing+xml"/>
  <Override PartName="/xl/drawings/drawing4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drawings/drawing5.xml" ContentType="application/vnd.openxmlformats-officedocument.drawing+xml"/>
  <Override PartName="/xl/comments2.xml" ContentType="application/vnd.openxmlformats-officedocument.spreadsheetml.comments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harts/chart25.xml" ContentType="application/vnd.openxmlformats-officedocument.drawingml.chart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charts/chart33.xml" ContentType="application/vnd.openxmlformats-officedocument.drawingml.chart+xml"/>
  <Override PartName="/xl/charts/chart34.xml" ContentType="application/vnd.openxmlformats-officedocument.drawingml.chart+xml"/>
  <Override PartName="/xl/charts/chart35.xml" ContentType="application/vnd.openxmlformats-officedocument.drawingml.chart+xml"/>
  <Override PartName="/xl/charts/chart36.xml" ContentType="application/vnd.openxmlformats-officedocument.drawingml.chart+xml"/>
  <Override PartName="/xl/charts/chart37.xml" ContentType="application/vnd.openxmlformats-officedocument.drawingml.chart+xml"/>
  <Override PartName="/xl/charts/chart38.xml" ContentType="application/vnd.openxmlformats-officedocument.drawingml.chart+xml"/>
  <Override PartName="/xl/charts/chart39.xml" ContentType="application/vnd.openxmlformats-officedocument.drawingml.chart+xml"/>
  <Override PartName="/xl/charts/chart40.xml" ContentType="application/vnd.openxmlformats-officedocument.drawingml.chart+xml"/>
  <Override PartName="/xl/drawings/drawing6.xml" ContentType="application/vnd.openxmlformats-officedocument.drawing+xml"/>
  <Override PartName="/xl/comments3.xml" ContentType="application/vnd.openxmlformats-officedocument.spreadsheetml.comments+xml"/>
  <Override PartName="/xl/charts/chart4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4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4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4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4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4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4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4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5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5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5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5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5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5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5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5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5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5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6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charts/chart6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charts/chart6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charts/chart63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charts/chart64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charts/chart65.xml" ContentType="application/vnd.openxmlformats-officedocument.drawingml.chart+xml"/>
  <Override PartName="/xl/charts/style25.xml" ContentType="application/vnd.ms-office.chartstyle+xml"/>
  <Override PartName="/xl/charts/colors25.xml" ContentType="application/vnd.ms-office.chartcolorstyle+xml"/>
  <Override PartName="/xl/charts/chart66.xml" ContentType="application/vnd.openxmlformats-officedocument.drawingml.chart+xml"/>
  <Override PartName="/xl/charts/style26.xml" ContentType="application/vnd.ms-office.chartstyle+xml"/>
  <Override PartName="/xl/charts/colors26.xml" ContentType="application/vnd.ms-office.chartcolorstyle+xml"/>
  <Override PartName="/xl/charts/chart67.xml" ContentType="application/vnd.openxmlformats-officedocument.drawingml.chart+xml"/>
  <Override PartName="/xl/charts/style27.xml" ContentType="application/vnd.ms-office.chartstyle+xml"/>
  <Override PartName="/xl/charts/colors27.xml" ContentType="application/vnd.ms-office.chartcolorstyle+xml"/>
  <Override PartName="/xl/charts/chart68.xml" ContentType="application/vnd.openxmlformats-officedocument.drawingml.chart+xml"/>
  <Override PartName="/xl/charts/style28.xml" ContentType="application/vnd.ms-office.chartstyle+xml"/>
  <Override PartName="/xl/charts/colors28.xml" ContentType="application/vnd.ms-office.chartcolorstyle+xml"/>
  <Override PartName="/xl/charts/chart69.xml" ContentType="application/vnd.openxmlformats-officedocument.drawingml.chart+xml"/>
  <Override PartName="/xl/charts/style29.xml" ContentType="application/vnd.ms-office.chartstyle+xml"/>
  <Override PartName="/xl/charts/colors29.xml" ContentType="application/vnd.ms-office.chartcolorstyle+xml"/>
  <Override PartName="/xl/charts/chart70.xml" ContentType="application/vnd.openxmlformats-officedocument.drawingml.chart+xml"/>
  <Override PartName="/xl/charts/style30.xml" ContentType="application/vnd.ms-office.chartstyle+xml"/>
  <Override PartName="/xl/charts/colors30.xml" ContentType="application/vnd.ms-office.chartcolorstyle+xml"/>
  <Override PartName="/xl/charts/chart71.xml" ContentType="application/vnd.openxmlformats-officedocument.drawingml.chart+xml"/>
  <Override PartName="/xl/charts/style31.xml" ContentType="application/vnd.ms-office.chartstyle+xml"/>
  <Override PartName="/xl/charts/colors31.xml" ContentType="application/vnd.ms-office.chartcolorstyle+xml"/>
  <Override PartName="/xl/charts/chart72.xml" ContentType="application/vnd.openxmlformats-officedocument.drawingml.chart+xml"/>
  <Override PartName="/xl/charts/style32.xml" ContentType="application/vnd.ms-office.chartstyle+xml"/>
  <Override PartName="/xl/charts/colors32.xml" ContentType="application/vnd.ms-office.chartcolorstyle+xml"/>
  <Override PartName="/xl/drawings/drawing7.xml" ContentType="application/vnd.openxmlformats-officedocument.drawing+xml"/>
  <Override PartName="/xl/charts/chart73.xml" ContentType="application/vnd.openxmlformats-officedocument.drawingml.chart+xml"/>
  <Override PartName="/xl/charts/chart74.xml" ContentType="application/vnd.openxmlformats-officedocument.drawingml.chart+xml"/>
  <Override PartName="/xl/charts/chart75.xml" ContentType="application/vnd.openxmlformats-officedocument.drawingml.chart+xml"/>
  <Override PartName="/xl/charts/chart76.xml" ContentType="application/vnd.openxmlformats-officedocument.drawingml.chart+xml"/>
  <Override PartName="/xl/charts/chart77.xml" ContentType="application/vnd.openxmlformats-officedocument.drawingml.chart+xml"/>
  <Override PartName="/xl/charts/chart78.xml" ContentType="application/vnd.openxmlformats-officedocument.drawingml.chart+xml"/>
  <Override PartName="/xl/charts/chart79.xml" ContentType="application/vnd.openxmlformats-officedocument.drawingml.chart+xml"/>
  <Override PartName="/xl/charts/chart80.xml" ContentType="application/vnd.openxmlformats-officedocument.drawingml.chart+xml"/>
  <Override PartName="/xl/charts/chart81.xml" ContentType="application/vnd.openxmlformats-officedocument.drawingml.chart+xml"/>
  <Override PartName="/xl/charts/chart82.xml" ContentType="application/vnd.openxmlformats-officedocument.drawingml.chart+xml"/>
  <Override PartName="/xl/charts/chart83.xml" ContentType="application/vnd.openxmlformats-officedocument.drawingml.chart+xml"/>
  <Override PartName="/xl/charts/chart84.xml" ContentType="application/vnd.openxmlformats-officedocument.drawingml.chart+xml"/>
  <Override PartName="/xl/charts/chart85.xml" ContentType="application/vnd.openxmlformats-officedocument.drawingml.chart+xml"/>
  <Override PartName="/xl/charts/chart86.xml" ContentType="application/vnd.openxmlformats-officedocument.drawingml.chart+xml"/>
  <Override PartName="/xl/charts/chart87.xml" ContentType="application/vnd.openxmlformats-officedocument.drawingml.chart+xml"/>
  <Override PartName="/xl/charts/chart88.xml" ContentType="application/vnd.openxmlformats-officedocument.drawingml.chart+xml"/>
  <Override PartName="/xl/charts/chart89.xml" ContentType="application/vnd.openxmlformats-officedocument.drawingml.chart+xml"/>
  <Override PartName="/xl/charts/chart90.xml" ContentType="application/vnd.openxmlformats-officedocument.drawingml.chart+xml"/>
  <Override PartName="/xl/charts/chart91.xml" ContentType="application/vnd.openxmlformats-officedocument.drawingml.chart+xml"/>
  <Override PartName="/xl/charts/chart92.xml" ContentType="application/vnd.openxmlformats-officedocument.drawingml.chart+xml"/>
  <Override PartName="/xl/drawings/drawing8.xml" ContentType="application/vnd.openxmlformats-officedocument.drawing+xml"/>
  <Override PartName="/xl/charts/chart93.xml" ContentType="application/vnd.openxmlformats-officedocument.drawingml.chart+xml"/>
  <Override PartName="/xl/charts/chart94.xml" ContentType="application/vnd.openxmlformats-officedocument.drawingml.chart+xml"/>
  <Override PartName="/xl/charts/chart95.xml" ContentType="application/vnd.openxmlformats-officedocument.drawingml.chart+xml"/>
  <Override PartName="/xl/charts/chart96.xml" ContentType="application/vnd.openxmlformats-officedocument.drawingml.chart+xml"/>
  <Override PartName="/xl/charts/chart97.xml" ContentType="application/vnd.openxmlformats-officedocument.drawingml.chart+xml"/>
  <Override PartName="/xl/charts/chart98.xml" ContentType="application/vnd.openxmlformats-officedocument.drawingml.chart+xml"/>
  <Override PartName="/xl/charts/chart99.xml" ContentType="application/vnd.openxmlformats-officedocument.drawingml.chart+xml"/>
  <Override PartName="/xl/charts/chart100.xml" ContentType="application/vnd.openxmlformats-officedocument.drawingml.chart+xml"/>
  <Override PartName="/xl/charts/chart101.xml" ContentType="application/vnd.openxmlformats-officedocument.drawingml.chart+xml"/>
  <Override PartName="/xl/charts/chart102.xml" ContentType="application/vnd.openxmlformats-officedocument.drawingml.chart+xml"/>
  <Override PartName="/xl/charts/chart103.xml" ContentType="application/vnd.openxmlformats-officedocument.drawingml.chart+xml"/>
  <Override PartName="/xl/charts/chart104.xml" ContentType="application/vnd.openxmlformats-officedocument.drawingml.chart+xml"/>
  <Override PartName="/xl/charts/chart105.xml" ContentType="application/vnd.openxmlformats-officedocument.drawingml.chart+xml"/>
  <Override PartName="/xl/charts/chart106.xml" ContentType="application/vnd.openxmlformats-officedocument.drawingml.chart+xml"/>
  <Override PartName="/xl/charts/chart107.xml" ContentType="application/vnd.openxmlformats-officedocument.drawingml.chart+xml"/>
  <Override PartName="/xl/charts/chart108.xml" ContentType="application/vnd.openxmlformats-officedocument.drawingml.chart+xml"/>
  <Override PartName="/xl/charts/chart109.xml" ContentType="application/vnd.openxmlformats-officedocument.drawingml.chart+xml"/>
  <Override PartName="/xl/charts/chart110.xml" ContentType="application/vnd.openxmlformats-officedocument.drawingml.chart+xml"/>
  <Override PartName="/xl/charts/chart111.xml" ContentType="application/vnd.openxmlformats-officedocument.drawingml.chart+xml"/>
  <Override PartName="/xl/charts/chart112.xml" ContentType="application/vnd.openxmlformats-officedocument.drawingml.chart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H:\Drives compartilhados\006 - Produtos (1)\6.1 Planilhas e Ebooks\6.1.17 Acompanhamento de Indicadores e Metas\"/>
    </mc:Choice>
  </mc:AlternateContent>
  <xr:revisionPtr revIDLastSave="0" documentId="13_ncr:1_{3FC1AD66-B9F7-495E-A475-81802263AE30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Home" sheetId="4" r:id="rId1"/>
    <sheet name="Seu próximo nível!" sheetId="12" r:id="rId2"/>
    <sheet name="Passo a passo" sheetId="5" r:id="rId3"/>
    <sheet name="Objetivos e Metas" sheetId="1" r:id="rId4"/>
    <sheet name="Objetivos e Metas (2)" sheetId="9" r:id="rId5"/>
    <sheet name="Acompanhamento Semanal" sheetId="10" r:id="rId6"/>
    <sheet name="Ação" sheetId="7" r:id="rId7"/>
    <sheet name="Gráficos" sheetId="3" r:id="rId8"/>
    <sheet name="Seu próximo nível aqui! " sheetId="11" r:id="rId9"/>
    <sheet name="Rascunho" sheetId="8" r:id="rId10"/>
  </sheets>
  <externalReferences>
    <externalReference r:id="rId11"/>
  </externalReferences>
  <definedNames>
    <definedName name="_xlnm.Print_Area" localSheetId="6">Ação!$A$1:$G$148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161" i="10" l="1"/>
  <c r="F161" i="10" s="1"/>
  <c r="G161" i="10" s="1"/>
  <c r="E144" i="10"/>
  <c r="F144" i="10" s="1"/>
  <c r="G144" i="10" s="1"/>
  <c r="E127" i="10"/>
  <c r="F127" i="10" s="1"/>
  <c r="G127" i="10" s="1"/>
  <c r="E111" i="10"/>
  <c r="E95" i="10"/>
  <c r="F95" i="10" s="1"/>
  <c r="G95" i="10" s="1"/>
  <c r="E79" i="10"/>
  <c r="E63" i="10"/>
  <c r="F63" i="10" s="1"/>
  <c r="G63" i="10" s="1"/>
  <c r="H63" i="10" s="1"/>
  <c r="I63" i="10" s="1"/>
  <c r="J63" i="10" s="1"/>
  <c r="K63" i="10" s="1"/>
  <c r="L63" i="10" s="1"/>
  <c r="M63" i="10" s="1"/>
  <c r="N63" i="10" s="1"/>
  <c r="O63" i="10" s="1"/>
  <c r="P63" i="10" s="1"/>
  <c r="Q63" i="10" s="1"/>
  <c r="R63" i="10" s="1"/>
  <c r="S63" i="10" s="1"/>
  <c r="T63" i="10" s="1"/>
  <c r="U63" i="10" s="1"/>
  <c r="V63" i="10" s="1"/>
  <c r="W63" i="10" s="1"/>
  <c r="X63" i="10" s="1"/>
  <c r="Y63" i="10" s="1"/>
  <c r="Z63" i="10" s="1"/>
  <c r="AA63" i="10" s="1"/>
  <c r="AB63" i="10" s="1"/>
  <c r="AC63" i="10" s="1"/>
  <c r="AD63" i="10" s="1"/>
  <c r="AE63" i="10" s="1"/>
  <c r="AF63" i="10" s="1"/>
  <c r="AG63" i="10" s="1"/>
  <c r="AH63" i="10" s="1"/>
  <c r="AI63" i="10" s="1"/>
  <c r="AJ63" i="10" s="1"/>
  <c r="AK63" i="10" s="1"/>
  <c r="AL63" i="10" s="1"/>
  <c r="AM63" i="10" s="1"/>
  <c r="AN63" i="10" s="1"/>
  <c r="AO63" i="10" s="1"/>
  <c r="AP63" i="10" s="1"/>
  <c r="AQ63" i="10" s="1"/>
  <c r="AR63" i="10" s="1"/>
  <c r="AS63" i="10" s="1"/>
  <c r="AT63" i="10" s="1"/>
  <c r="AU63" i="10" s="1"/>
  <c r="AV63" i="10" s="1"/>
  <c r="AW63" i="10" s="1"/>
  <c r="AX63" i="10" s="1"/>
  <c r="AY63" i="10" s="1"/>
  <c r="AZ63" i="10" s="1"/>
  <c r="BA63" i="10" s="1"/>
  <c r="BB63" i="10" s="1"/>
  <c r="BC63" i="10" s="1"/>
  <c r="BD63" i="10" s="1"/>
  <c r="BE63" i="10" s="1"/>
  <c r="E47" i="10"/>
  <c r="F47" i="10" s="1"/>
  <c r="E31" i="10"/>
  <c r="F31" i="10" s="1"/>
  <c r="G31" i="10" s="1"/>
  <c r="D163" i="10"/>
  <c r="D162" i="10"/>
  <c r="D146" i="10"/>
  <c r="D145" i="10"/>
  <c r="D129" i="10"/>
  <c r="D128" i="10"/>
  <c r="D113" i="10"/>
  <c r="D112" i="10"/>
  <c r="F111" i="10"/>
  <c r="G111" i="10" s="1"/>
  <c r="D97" i="10"/>
  <c r="D96" i="10"/>
  <c r="D81" i="10"/>
  <c r="BB80" i="10"/>
  <c r="BA80" i="10"/>
  <c r="AZ80" i="10"/>
  <c r="AY80" i="10"/>
  <c r="AX80" i="10"/>
  <c r="AW80" i="10"/>
  <c r="AV80" i="10"/>
  <c r="AU80" i="10"/>
  <c r="AT80" i="10"/>
  <c r="AS80" i="10"/>
  <c r="AR80" i="10"/>
  <c r="AQ80" i="10"/>
  <c r="AP80" i="10"/>
  <c r="AO80" i="10"/>
  <c r="AN80" i="10"/>
  <c r="AM80" i="10"/>
  <c r="AL80" i="10"/>
  <c r="AK80" i="10"/>
  <c r="AJ80" i="10"/>
  <c r="AI80" i="10"/>
  <c r="AH80" i="10"/>
  <c r="AG80" i="10"/>
  <c r="AF80" i="10"/>
  <c r="AE80" i="10"/>
  <c r="AD80" i="10"/>
  <c r="AC80" i="10"/>
  <c r="AB80" i="10"/>
  <c r="AA80" i="10"/>
  <c r="Z80" i="10"/>
  <c r="Y80" i="10"/>
  <c r="X80" i="10"/>
  <c r="W80" i="10"/>
  <c r="V80" i="10"/>
  <c r="U80" i="10"/>
  <c r="T80" i="10"/>
  <c r="S80" i="10"/>
  <c r="R80" i="10"/>
  <c r="D80" i="10" s="1"/>
  <c r="Q80" i="10"/>
  <c r="P80" i="10"/>
  <c r="O80" i="10"/>
  <c r="N80" i="10"/>
  <c r="M80" i="10"/>
  <c r="L80" i="10"/>
  <c r="K80" i="10"/>
  <c r="H80" i="10"/>
  <c r="G80" i="10"/>
  <c r="F80" i="10"/>
  <c r="E80" i="10"/>
  <c r="F79" i="10"/>
  <c r="G79" i="10" s="1"/>
  <c r="D65" i="10"/>
  <c r="D64" i="10"/>
  <c r="D49" i="10"/>
  <c r="D48" i="10"/>
  <c r="D33" i="10"/>
  <c r="D32" i="10"/>
  <c r="D17" i="10"/>
  <c r="BB16" i="10"/>
  <c r="BA16" i="10"/>
  <c r="AZ16" i="10"/>
  <c r="AY16" i="10"/>
  <c r="AX16" i="10"/>
  <c r="AW16" i="10"/>
  <c r="AV16" i="10"/>
  <c r="AU16" i="10"/>
  <c r="AT16" i="10"/>
  <c r="AS16" i="10"/>
  <c r="AR16" i="10"/>
  <c r="AQ16" i="10"/>
  <c r="AP16" i="10"/>
  <c r="AO16" i="10"/>
  <c r="AN16" i="10"/>
  <c r="AM16" i="10"/>
  <c r="AL16" i="10"/>
  <c r="AK16" i="10"/>
  <c r="AJ16" i="10"/>
  <c r="AI16" i="10"/>
  <c r="AH16" i="10"/>
  <c r="AG16" i="10"/>
  <c r="AF16" i="10"/>
  <c r="AE16" i="10"/>
  <c r="AD16" i="10"/>
  <c r="AC16" i="10"/>
  <c r="AB16" i="10"/>
  <c r="AA16" i="10"/>
  <c r="Z16" i="10"/>
  <c r="Y16" i="10"/>
  <c r="X16" i="10"/>
  <c r="W16" i="10"/>
  <c r="V16" i="10"/>
  <c r="U16" i="10"/>
  <c r="T16" i="10"/>
  <c r="S16" i="10"/>
  <c r="R16" i="10"/>
  <c r="Q16" i="10"/>
  <c r="P16" i="10"/>
  <c r="O16" i="10"/>
  <c r="N16" i="10"/>
  <c r="M16" i="10"/>
  <c r="L16" i="10"/>
  <c r="K16" i="10"/>
  <c r="H16" i="10"/>
  <c r="G16" i="10"/>
  <c r="F16" i="10"/>
  <c r="E16" i="10"/>
  <c r="F15" i="10"/>
  <c r="I103" i="9"/>
  <c r="O102" i="9"/>
  <c r="O103" i="9" s="1"/>
  <c r="N102" i="9"/>
  <c r="N103" i="9" s="1"/>
  <c r="M102" i="9"/>
  <c r="M103" i="9" s="1"/>
  <c r="L102" i="9"/>
  <c r="L103" i="9" s="1"/>
  <c r="K102" i="9"/>
  <c r="K103" i="9" s="1"/>
  <c r="J102" i="9"/>
  <c r="J103" i="9" s="1"/>
  <c r="I102" i="9"/>
  <c r="H102" i="9"/>
  <c r="H103" i="9" s="1"/>
  <c r="G102" i="9"/>
  <c r="G103" i="9" s="1"/>
  <c r="F102" i="9"/>
  <c r="F103" i="9" s="1"/>
  <c r="E102" i="9"/>
  <c r="E103" i="9" s="1"/>
  <c r="D102" i="9"/>
  <c r="D103" i="9" s="1"/>
  <c r="O102" i="1"/>
  <c r="O103" i="1" s="1"/>
  <c r="N102" i="1"/>
  <c r="N103" i="1" s="1"/>
  <c r="M102" i="1"/>
  <c r="M103" i="1" s="1"/>
  <c r="L102" i="1"/>
  <c r="L103" i="1" s="1"/>
  <c r="K102" i="1"/>
  <c r="K103" i="1" s="1"/>
  <c r="J102" i="1"/>
  <c r="J103" i="1" s="1"/>
  <c r="I102" i="1"/>
  <c r="I103" i="1" s="1"/>
  <c r="H102" i="1"/>
  <c r="H103" i="1" s="1"/>
  <c r="G102" i="1"/>
  <c r="G103" i="1" s="1"/>
  <c r="F102" i="1"/>
  <c r="F103" i="1" s="1"/>
  <c r="E102" i="1"/>
  <c r="E103" i="1" s="1"/>
  <c r="D102" i="1"/>
  <c r="D103" i="1" s="1"/>
  <c r="H161" i="10" l="1"/>
  <c r="I161" i="10" s="1"/>
  <c r="J161" i="10" s="1"/>
  <c r="K161" i="10" s="1"/>
  <c r="L161" i="10" s="1"/>
  <c r="M161" i="10" s="1"/>
  <c r="N161" i="10" s="1"/>
  <c r="O161" i="10" s="1"/>
  <c r="P161" i="10" s="1"/>
  <c r="Q161" i="10" s="1"/>
  <c r="R161" i="10" s="1"/>
  <c r="S161" i="10" s="1"/>
  <c r="T161" i="10" s="1"/>
  <c r="U161" i="10" s="1"/>
  <c r="V161" i="10" s="1"/>
  <c r="W161" i="10" s="1"/>
  <c r="X161" i="10" s="1"/>
  <c r="Y161" i="10" s="1"/>
  <c r="Z161" i="10" s="1"/>
  <c r="AA161" i="10" s="1"/>
  <c r="AB161" i="10" s="1"/>
  <c r="AC161" i="10" s="1"/>
  <c r="AD161" i="10" s="1"/>
  <c r="AE161" i="10" s="1"/>
  <c r="AF161" i="10" s="1"/>
  <c r="AG161" i="10" s="1"/>
  <c r="AH161" i="10" s="1"/>
  <c r="AI161" i="10" s="1"/>
  <c r="AJ161" i="10" s="1"/>
  <c r="AK161" i="10" s="1"/>
  <c r="AL161" i="10" s="1"/>
  <c r="AM161" i="10" s="1"/>
  <c r="AN161" i="10" s="1"/>
  <c r="AO161" i="10" s="1"/>
  <c r="AP161" i="10" s="1"/>
  <c r="AQ161" i="10" s="1"/>
  <c r="AR161" i="10" s="1"/>
  <c r="AS161" i="10" s="1"/>
  <c r="AT161" i="10" s="1"/>
  <c r="AU161" i="10" s="1"/>
  <c r="AV161" i="10" s="1"/>
  <c r="AW161" i="10" s="1"/>
  <c r="AX161" i="10" s="1"/>
  <c r="AY161" i="10" s="1"/>
  <c r="AZ161" i="10" s="1"/>
  <c r="BA161" i="10" s="1"/>
  <c r="BB161" i="10" s="1"/>
  <c r="BC161" i="10" s="1"/>
  <c r="BD161" i="10" s="1"/>
  <c r="BE161" i="10" s="1"/>
  <c r="H144" i="10"/>
  <c r="I144" i="10" s="1"/>
  <c r="J144" i="10" s="1"/>
  <c r="K144" i="10" s="1"/>
  <c r="L144" i="10" s="1"/>
  <c r="M144" i="10" s="1"/>
  <c r="N144" i="10" s="1"/>
  <c r="O144" i="10" s="1"/>
  <c r="P144" i="10" s="1"/>
  <c r="Q144" i="10" s="1"/>
  <c r="R144" i="10" s="1"/>
  <c r="S144" i="10" s="1"/>
  <c r="T144" i="10" s="1"/>
  <c r="U144" i="10" s="1"/>
  <c r="V144" i="10" s="1"/>
  <c r="W144" i="10" s="1"/>
  <c r="X144" i="10" s="1"/>
  <c r="Y144" i="10" s="1"/>
  <c r="Z144" i="10" s="1"/>
  <c r="AA144" i="10" s="1"/>
  <c r="AB144" i="10" s="1"/>
  <c r="AC144" i="10" s="1"/>
  <c r="AD144" i="10" s="1"/>
  <c r="AE144" i="10" s="1"/>
  <c r="AF144" i="10" s="1"/>
  <c r="AG144" i="10" s="1"/>
  <c r="AH144" i="10" s="1"/>
  <c r="AI144" i="10" s="1"/>
  <c r="AJ144" i="10" s="1"/>
  <c r="AK144" i="10" s="1"/>
  <c r="AL144" i="10" s="1"/>
  <c r="AM144" i="10" s="1"/>
  <c r="AN144" i="10" s="1"/>
  <c r="AO144" i="10" s="1"/>
  <c r="AP144" i="10" s="1"/>
  <c r="AQ144" i="10" s="1"/>
  <c r="AR144" i="10" s="1"/>
  <c r="AS144" i="10" s="1"/>
  <c r="AT144" i="10" s="1"/>
  <c r="AU144" i="10" s="1"/>
  <c r="AV144" i="10" s="1"/>
  <c r="AW144" i="10" s="1"/>
  <c r="AX144" i="10" s="1"/>
  <c r="AY144" i="10" s="1"/>
  <c r="AZ144" i="10" s="1"/>
  <c r="BA144" i="10" s="1"/>
  <c r="BB144" i="10" s="1"/>
  <c r="BC144" i="10" s="1"/>
  <c r="BD144" i="10" s="1"/>
  <c r="BE144" i="10" s="1"/>
  <c r="C145" i="10"/>
  <c r="H111" i="10"/>
  <c r="I111" i="10" s="1"/>
  <c r="J111" i="10" s="1"/>
  <c r="K111" i="10" s="1"/>
  <c r="L111" i="10" s="1"/>
  <c r="M111" i="10" s="1"/>
  <c r="N111" i="10" s="1"/>
  <c r="O111" i="10" s="1"/>
  <c r="P111" i="10" s="1"/>
  <c r="Q111" i="10" s="1"/>
  <c r="R111" i="10" s="1"/>
  <c r="S111" i="10" s="1"/>
  <c r="T111" i="10" s="1"/>
  <c r="U111" i="10" s="1"/>
  <c r="V111" i="10" s="1"/>
  <c r="W111" i="10" s="1"/>
  <c r="X111" i="10" s="1"/>
  <c r="Y111" i="10" s="1"/>
  <c r="Z111" i="10" s="1"/>
  <c r="AA111" i="10" s="1"/>
  <c r="AB111" i="10" s="1"/>
  <c r="AC111" i="10" s="1"/>
  <c r="AD111" i="10" s="1"/>
  <c r="AE111" i="10" s="1"/>
  <c r="AF111" i="10" s="1"/>
  <c r="AG111" i="10" s="1"/>
  <c r="AH111" i="10" s="1"/>
  <c r="AI111" i="10" s="1"/>
  <c r="AJ111" i="10" s="1"/>
  <c r="AK111" i="10" s="1"/>
  <c r="AL111" i="10" s="1"/>
  <c r="AM111" i="10" s="1"/>
  <c r="AN111" i="10" s="1"/>
  <c r="AO111" i="10" s="1"/>
  <c r="AP111" i="10" s="1"/>
  <c r="AQ111" i="10" s="1"/>
  <c r="AR111" i="10" s="1"/>
  <c r="AS111" i="10" s="1"/>
  <c r="AT111" i="10" s="1"/>
  <c r="AU111" i="10" s="1"/>
  <c r="AV111" i="10" s="1"/>
  <c r="AW111" i="10" s="1"/>
  <c r="AX111" i="10" s="1"/>
  <c r="AY111" i="10" s="1"/>
  <c r="AZ111" i="10" s="1"/>
  <c r="BA111" i="10" s="1"/>
  <c r="BB111" i="10" s="1"/>
  <c r="BC111" i="10" s="1"/>
  <c r="BD111" i="10" s="1"/>
  <c r="BE111" i="10" s="1"/>
  <c r="C97" i="10"/>
  <c r="H127" i="10"/>
  <c r="I127" i="10" s="1"/>
  <c r="J127" i="10" s="1"/>
  <c r="K127" i="10" s="1"/>
  <c r="L127" i="10" s="1"/>
  <c r="M127" i="10" s="1"/>
  <c r="N127" i="10" s="1"/>
  <c r="O127" i="10" s="1"/>
  <c r="P127" i="10" s="1"/>
  <c r="Q127" i="10" s="1"/>
  <c r="R127" i="10" s="1"/>
  <c r="S127" i="10" s="1"/>
  <c r="T127" i="10" s="1"/>
  <c r="U127" i="10" s="1"/>
  <c r="V127" i="10" s="1"/>
  <c r="W127" i="10" s="1"/>
  <c r="X127" i="10" s="1"/>
  <c r="Y127" i="10" s="1"/>
  <c r="Z127" i="10" s="1"/>
  <c r="AA127" i="10" s="1"/>
  <c r="AB127" i="10" s="1"/>
  <c r="AC127" i="10" s="1"/>
  <c r="AD127" i="10" s="1"/>
  <c r="AE127" i="10" s="1"/>
  <c r="AF127" i="10" s="1"/>
  <c r="AG127" i="10" s="1"/>
  <c r="AH127" i="10" s="1"/>
  <c r="AI127" i="10" s="1"/>
  <c r="AJ127" i="10" s="1"/>
  <c r="AK127" i="10" s="1"/>
  <c r="AL127" i="10" s="1"/>
  <c r="AM127" i="10" s="1"/>
  <c r="AN127" i="10" s="1"/>
  <c r="AO127" i="10" s="1"/>
  <c r="AP127" i="10" s="1"/>
  <c r="AQ127" i="10" s="1"/>
  <c r="AR127" i="10" s="1"/>
  <c r="AS127" i="10" s="1"/>
  <c r="AT127" i="10" s="1"/>
  <c r="AU127" i="10" s="1"/>
  <c r="AV127" i="10" s="1"/>
  <c r="AW127" i="10" s="1"/>
  <c r="AX127" i="10" s="1"/>
  <c r="AY127" i="10" s="1"/>
  <c r="AZ127" i="10" s="1"/>
  <c r="BA127" i="10" s="1"/>
  <c r="BB127" i="10" s="1"/>
  <c r="BC127" i="10" s="1"/>
  <c r="BD127" i="10" s="1"/>
  <c r="BE127" i="10" s="1"/>
  <c r="H79" i="10"/>
  <c r="I79" i="10" s="1"/>
  <c r="J79" i="10" s="1"/>
  <c r="K79" i="10" s="1"/>
  <c r="L79" i="10" s="1"/>
  <c r="M79" i="10" s="1"/>
  <c r="N79" i="10" s="1"/>
  <c r="O79" i="10" s="1"/>
  <c r="P79" i="10" s="1"/>
  <c r="Q79" i="10" s="1"/>
  <c r="R79" i="10" s="1"/>
  <c r="S79" i="10" s="1"/>
  <c r="T79" i="10" s="1"/>
  <c r="U79" i="10" s="1"/>
  <c r="V79" i="10" s="1"/>
  <c r="W79" i="10" s="1"/>
  <c r="X79" i="10" s="1"/>
  <c r="Y79" i="10" s="1"/>
  <c r="Z79" i="10" s="1"/>
  <c r="AA79" i="10" s="1"/>
  <c r="AB79" i="10" s="1"/>
  <c r="AC79" i="10" s="1"/>
  <c r="AD79" i="10" s="1"/>
  <c r="AE79" i="10" s="1"/>
  <c r="AF79" i="10" s="1"/>
  <c r="AG79" i="10" s="1"/>
  <c r="AH79" i="10" s="1"/>
  <c r="AI79" i="10" s="1"/>
  <c r="AJ79" i="10" s="1"/>
  <c r="AK79" i="10" s="1"/>
  <c r="AL79" i="10" s="1"/>
  <c r="AM79" i="10" s="1"/>
  <c r="AN79" i="10" s="1"/>
  <c r="AO79" i="10" s="1"/>
  <c r="AP79" i="10" s="1"/>
  <c r="AQ79" i="10" s="1"/>
  <c r="AR79" i="10" s="1"/>
  <c r="AS79" i="10" s="1"/>
  <c r="AT79" i="10" s="1"/>
  <c r="AU79" i="10" s="1"/>
  <c r="AV79" i="10" s="1"/>
  <c r="AW79" i="10" s="1"/>
  <c r="AX79" i="10" s="1"/>
  <c r="AY79" i="10" s="1"/>
  <c r="AZ79" i="10" s="1"/>
  <c r="BA79" i="10" s="1"/>
  <c r="BB79" i="10" s="1"/>
  <c r="BC79" i="10" s="1"/>
  <c r="BD79" i="10" s="1"/>
  <c r="BE79" i="10" s="1"/>
  <c r="H95" i="10"/>
  <c r="I95" i="10" s="1"/>
  <c r="J95" i="10" s="1"/>
  <c r="K95" i="10" s="1"/>
  <c r="L95" i="10" s="1"/>
  <c r="M95" i="10" s="1"/>
  <c r="N95" i="10" s="1"/>
  <c r="O95" i="10" s="1"/>
  <c r="P95" i="10" s="1"/>
  <c r="Q95" i="10" s="1"/>
  <c r="R95" i="10" s="1"/>
  <c r="S95" i="10" s="1"/>
  <c r="T95" i="10" s="1"/>
  <c r="U95" i="10" s="1"/>
  <c r="V95" i="10" s="1"/>
  <c r="W95" i="10" s="1"/>
  <c r="X95" i="10" s="1"/>
  <c r="Y95" i="10" s="1"/>
  <c r="Z95" i="10" s="1"/>
  <c r="AA95" i="10" s="1"/>
  <c r="AB95" i="10" s="1"/>
  <c r="AC95" i="10" s="1"/>
  <c r="AD95" i="10" s="1"/>
  <c r="AE95" i="10" s="1"/>
  <c r="AF95" i="10" s="1"/>
  <c r="AG95" i="10" s="1"/>
  <c r="AH95" i="10" s="1"/>
  <c r="AI95" i="10" s="1"/>
  <c r="AJ95" i="10" s="1"/>
  <c r="AK95" i="10" s="1"/>
  <c r="AL95" i="10" s="1"/>
  <c r="AM95" i="10" s="1"/>
  <c r="AN95" i="10" s="1"/>
  <c r="AO95" i="10" s="1"/>
  <c r="AP95" i="10" s="1"/>
  <c r="AQ95" i="10" s="1"/>
  <c r="AR95" i="10" s="1"/>
  <c r="AS95" i="10" s="1"/>
  <c r="AT95" i="10" s="1"/>
  <c r="AU95" i="10" s="1"/>
  <c r="AV95" i="10" s="1"/>
  <c r="AW95" i="10" s="1"/>
  <c r="AX95" i="10" s="1"/>
  <c r="AY95" i="10" s="1"/>
  <c r="AZ95" i="10" s="1"/>
  <c r="BA95" i="10" s="1"/>
  <c r="BB95" i="10" s="1"/>
  <c r="BC95" i="10" s="1"/>
  <c r="BD95" i="10" s="1"/>
  <c r="BE95" i="10" s="1"/>
  <c r="D16" i="10"/>
  <c r="H31" i="10"/>
  <c r="I31" i="10" s="1"/>
  <c r="J31" i="10" s="1"/>
  <c r="K31" i="10" s="1"/>
  <c r="L31" i="10" s="1"/>
  <c r="M31" i="10" s="1"/>
  <c r="N31" i="10" s="1"/>
  <c r="O31" i="10" s="1"/>
  <c r="P31" i="10" s="1"/>
  <c r="Q31" i="10" s="1"/>
  <c r="R31" i="10" s="1"/>
  <c r="S31" i="10" s="1"/>
  <c r="T31" i="10" s="1"/>
  <c r="U31" i="10" s="1"/>
  <c r="V31" i="10" s="1"/>
  <c r="W31" i="10" s="1"/>
  <c r="X31" i="10" s="1"/>
  <c r="Y31" i="10" s="1"/>
  <c r="Z31" i="10" s="1"/>
  <c r="AA31" i="10" s="1"/>
  <c r="AB31" i="10" s="1"/>
  <c r="AC31" i="10" s="1"/>
  <c r="AD31" i="10" s="1"/>
  <c r="AE31" i="10" s="1"/>
  <c r="AF31" i="10" s="1"/>
  <c r="AG31" i="10" s="1"/>
  <c r="AH31" i="10" s="1"/>
  <c r="AI31" i="10" s="1"/>
  <c r="AJ31" i="10" s="1"/>
  <c r="AK31" i="10" s="1"/>
  <c r="AL31" i="10" s="1"/>
  <c r="AM31" i="10" s="1"/>
  <c r="AN31" i="10" s="1"/>
  <c r="AO31" i="10" s="1"/>
  <c r="AP31" i="10" s="1"/>
  <c r="AQ31" i="10" s="1"/>
  <c r="AR31" i="10" s="1"/>
  <c r="AS31" i="10" s="1"/>
  <c r="AT31" i="10" s="1"/>
  <c r="AU31" i="10" s="1"/>
  <c r="AV31" i="10" s="1"/>
  <c r="AW31" i="10" s="1"/>
  <c r="AX31" i="10" s="1"/>
  <c r="AY31" i="10" s="1"/>
  <c r="AZ31" i="10" s="1"/>
  <c r="BA31" i="10" s="1"/>
  <c r="BB31" i="10" s="1"/>
  <c r="BC31" i="10" s="1"/>
  <c r="BD31" i="10" s="1"/>
  <c r="BE31" i="10" s="1"/>
  <c r="C33" i="10"/>
  <c r="C64" i="10"/>
  <c r="C65" i="10"/>
  <c r="G15" i="10"/>
  <c r="H15" i="10" s="1"/>
  <c r="I15" i="10" s="1"/>
  <c r="J15" i="10" s="1"/>
  <c r="K15" i="10" s="1"/>
  <c r="L15" i="10" s="1"/>
  <c r="M15" i="10" s="1"/>
  <c r="N15" i="10" s="1"/>
  <c r="O15" i="10" s="1"/>
  <c r="P15" i="10" s="1"/>
  <c r="Q15" i="10" s="1"/>
  <c r="R15" i="10" s="1"/>
  <c r="S15" i="10" s="1"/>
  <c r="T15" i="10" s="1"/>
  <c r="U15" i="10" s="1"/>
  <c r="V15" i="10" s="1"/>
  <c r="W15" i="10" s="1"/>
  <c r="X15" i="10" s="1"/>
  <c r="Y15" i="10" s="1"/>
  <c r="Z15" i="10" s="1"/>
  <c r="AA15" i="10" s="1"/>
  <c r="AB15" i="10" s="1"/>
  <c r="AC15" i="10" s="1"/>
  <c r="AD15" i="10" s="1"/>
  <c r="AE15" i="10" s="1"/>
  <c r="AF15" i="10" s="1"/>
  <c r="AG15" i="10" s="1"/>
  <c r="AH15" i="10" s="1"/>
  <c r="AI15" i="10" s="1"/>
  <c r="AJ15" i="10" s="1"/>
  <c r="AK15" i="10" s="1"/>
  <c r="AL15" i="10" s="1"/>
  <c r="AM15" i="10" s="1"/>
  <c r="AN15" i="10" s="1"/>
  <c r="AO15" i="10" s="1"/>
  <c r="AP15" i="10" s="1"/>
  <c r="AQ15" i="10" s="1"/>
  <c r="AR15" i="10" s="1"/>
  <c r="AS15" i="10" s="1"/>
  <c r="AT15" i="10" s="1"/>
  <c r="AU15" i="10" s="1"/>
  <c r="AV15" i="10" s="1"/>
  <c r="AW15" i="10" s="1"/>
  <c r="AX15" i="10" s="1"/>
  <c r="AY15" i="10" s="1"/>
  <c r="AZ15" i="10" s="1"/>
  <c r="BA15" i="10" s="1"/>
  <c r="BB15" i="10" s="1"/>
  <c r="BC15" i="10" s="1"/>
  <c r="BD15" i="10" s="1"/>
  <c r="BE15" i="10" s="1"/>
  <c r="G47" i="10"/>
  <c r="H47" i="10" s="1"/>
  <c r="I47" i="10" s="1"/>
  <c r="J47" i="10" s="1"/>
  <c r="K47" i="10" s="1"/>
  <c r="L47" i="10" s="1"/>
  <c r="M47" i="10" s="1"/>
  <c r="N47" i="10" s="1"/>
  <c r="O47" i="10" s="1"/>
  <c r="P47" i="10" s="1"/>
  <c r="Q47" i="10" s="1"/>
  <c r="R47" i="10" s="1"/>
  <c r="S47" i="10" s="1"/>
  <c r="T47" i="10" s="1"/>
  <c r="U47" i="10" s="1"/>
  <c r="V47" i="10" s="1"/>
  <c r="W47" i="10" s="1"/>
  <c r="X47" i="10" s="1"/>
  <c r="Y47" i="10" s="1"/>
  <c r="Z47" i="10" s="1"/>
  <c r="AA47" i="10" s="1"/>
  <c r="AB47" i="10" s="1"/>
  <c r="AC47" i="10" s="1"/>
  <c r="AD47" i="10" s="1"/>
  <c r="AE47" i="10" s="1"/>
  <c r="AF47" i="10" s="1"/>
  <c r="AG47" i="10" s="1"/>
  <c r="AH47" i="10" s="1"/>
  <c r="AI47" i="10" s="1"/>
  <c r="AJ47" i="10" s="1"/>
  <c r="AK47" i="10" s="1"/>
  <c r="AL47" i="10" s="1"/>
  <c r="AM47" i="10" s="1"/>
  <c r="AN47" i="10" s="1"/>
  <c r="AO47" i="10" s="1"/>
  <c r="AP47" i="10" s="1"/>
  <c r="AQ47" i="10" s="1"/>
  <c r="AR47" i="10" s="1"/>
  <c r="AS47" i="10" s="1"/>
  <c r="AT47" i="10" s="1"/>
  <c r="AU47" i="10" s="1"/>
  <c r="AV47" i="10" s="1"/>
  <c r="AW47" i="10" s="1"/>
  <c r="AX47" i="10" s="1"/>
  <c r="AY47" i="10" s="1"/>
  <c r="AZ47" i="10" s="1"/>
  <c r="BA47" i="10" s="1"/>
  <c r="BB47" i="10" s="1"/>
  <c r="BC47" i="10" s="1"/>
  <c r="BD47" i="10" s="1"/>
  <c r="BE47" i="10" s="1"/>
  <c r="C163" i="10" l="1"/>
  <c r="C146" i="10"/>
  <c r="C113" i="10"/>
  <c r="C112" i="10"/>
  <c r="C17" i="10"/>
  <c r="C162" i="10"/>
  <c r="C128" i="10"/>
  <c r="C96" i="10"/>
  <c r="C81" i="10"/>
  <c r="C129" i="10"/>
  <c r="C80" i="10"/>
  <c r="C16" i="10"/>
  <c r="C32" i="10"/>
  <c r="C49" i="10"/>
  <c r="C48" i="10"/>
  <c r="AE103" i="9" l="1"/>
  <c r="AE102" i="9"/>
  <c r="AE102" i="1" l="1"/>
  <c r="AE103" i="1"/>
  <c r="G198" i="3" l="1"/>
  <c r="A198" i="3"/>
  <c r="B196" i="3"/>
  <c r="A196" i="3"/>
  <c r="G176" i="3"/>
  <c r="A176" i="3"/>
  <c r="B174" i="3"/>
  <c r="A174" i="3"/>
  <c r="G155" i="3"/>
  <c r="A155" i="3"/>
  <c r="B153" i="3"/>
  <c r="A153" i="3"/>
  <c r="G134" i="3"/>
  <c r="A134" i="3"/>
  <c r="B132" i="3"/>
  <c r="A132" i="3"/>
  <c r="G114" i="3"/>
  <c r="A114" i="3"/>
  <c r="B112" i="3"/>
  <c r="A112" i="3"/>
  <c r="B92" i="3"/>
  <c r="B70" i="3"/>
  <c r="B49" i="3"/>
  <c r="B28" i="3"/>
  <c r="B8" i="3"/>
  <c r="G94" i="3"/>
  <c r="A94" i="3"/>
  <c r="A92" i="3"/>
  <c r="G72" i="3"/>
  <c r="A72" i="3"/>
  <c r="A70" i="3"/>
  <c r="G51" i="3"/>
  <c r="A51" i="3"/>
  <c r="A49" i="3"/>
  <c r="G30" i="3"/>
  <c r="A30" i="3"/>
  <c r="A28" i="3"/>
  <c r="G10" i="3"/>
  <c r="A10" i="3"/>
  <c r="A8" i="3"/>
  <c r="G224" i="7"/>
  <c r="F224" i="7"/>
  <c r="E224" i="7"/>
  <c r="D224" i="7"/>
  <c r="C224" i="7"/>
  <c r="B224" i="7"/>
  <c r="A224" i="7"/>
  <c r="G200" i="7"/>
  <c r="F200" i="7"/>
  <c r="E200" i="7"/>
  <c r="D200" i="7"/>
  <c r="C200" i="7"/>
  <c r="B200" i="7"/>
  <c r="A200" i="7"/>
  <c r="G176" i="7"/>
  <c r="F176" i="7"/>
  <c r="E176" i="7"/>
  <c r="D176" i="7"/>
  <c r="C176" i="7"/>
  <c r="B176" i="7"/>
  <c r="A176" i="7"/>
  <c r="G152" i="7"/>
  <c r="F152" i="7"/>
  <c r="E152" i="7"/>
  <c r="D152" i="7"/>
  <c r="C152" i="7"/>
  <c r="B152" i="7"/>
  <c r="A152" i="7"/>
  <c r="G128" i="7"/>
  <c r="F128" i="7"/>
  <c r="E128" i="7"/>
  <c r="D128" i="7"/>
  <c r="C128" i="7"/>
  <c r="B128" i="7"/>
  <c r="A128" i="7"/>
  <c r="A236" i="7"/>
  <c r="A226" i="7"/>
  <c r="A212" i="7"/>
  <c r="A202" i="7"/>
  <c r="A188" i="7"/>
  <c r="A178" i="7"/>
  <c r="A164" i="7"/>
  <c r="A154" i="7"/>
  <c r="A140" i="7"/>
  <c r="A130" i="7"/>
  <c r="L89" i="9"/>
  <c r="F89" i="9"/>
  <c r="P87" i="9"/>
  <c r="P86" i="9"/>
  <c r="P83" i="9"/>
  <c r="P82" i="9"/>
  <c r="L71" i="9"/>
  <c r="F71" i="9"/>
  <c r="P69" i="9"/>
  <c r="P68" i="9"/>
  <c r="P65" i="9"/>
  <c r="P64" i="9"/>
  <c r="L53" i="9"/>
  <c r="F53" i="9"/>
  <c r="P51" i="9"/>
  <c r="P50" i="9"/>
  <c r="P47" i="9"/>
  <c r="P46" i="9"/>
  <c r="L35" i="9"/>
  <c r="F35" i="9"/>
  <c r="P33" i="9"/>
  <c r="P32" i="9"/>
  <c r="P29" i="9"/>
  <c r="P28" i="9"/>
  <c r="L17" i="9"/>
  <c r="F17" i="9"/>
  <c r="P15" i="9"/>
  <c r="P14" i="9"/>
  <c r="P11" i="9"/>
  <c r="P10" i="9"/>
  <c r="C32" i="9" l="1"/>
  <c r="AF38" i="9" s="1"/>
  <c r="C11" i="9"/>
  <c r="AF9" i="9" s="1"/>
  <c r="C10" i="9"/>
  <c r="AF8" i="9" s="1"/>
  <c r="C86" i="9"/>
  <c r="AE111" i="9" s="1"/>
  <c r="C47" i="9"/>
  <c r="AE52" i="9" s="1"/>
  <c r="C87" i="9"/>
  <c r="AE112" i="9" s="1"/>
  <c r="C69" i="9"/>
  <c r="AE88" i="9" s="1"/>
  <c r="C50" i="9"/>
  <c r="AE60" i="9" s="1"/>
  <c r="C46" i="9"/>
  <c r="AE51" i="9" s="1"/>
  <c r="C29" i="9"/>
  <c r="AF30" i="9" s="1"/>
  <c r="C15" i="9"/>
  <c r="AF18" i="9" s="1"/>
  <c r="C68" i="9"/>
  <c r="AE87" i="9" s="1"/>
  <c r="C51" i="9"/>
  <c r="AE61" i="9" s="1"/>
  <c r="C14" i="9"/>
  <c r="AF17" i="9" s="1"/>
  <c r="C83" i="9"/>
  <c r="C82" i="9"/>
  <c r="C65" i="9"/>
  <c r="AE79" i="9" s="1"/>
  <c r="C64" i="9"/>
  <c r="AE78" i="9" s="1"/>
  <c r="C33" i="9"/>
  <c r="AF39" i="9" s="1"/>
  <c r="C28" i="9"/>
  <c r="AF29" i="9" s="1"/>
  <c r="B7" i="7"/>
  <c r="F17" i="1"/>
  <c r="P10" i="1"/>
  <c r="P11" i="1"/>
  <c r="A115" i="7"/>
  <c r="A105" i="7"/>
  <c r="B103" i="7"/>
  <c r="A103" i="7"/>
  <c r="A91" i="7"/>
  <c r="A81" i="7"/>
  <c r="B79" i="7"/>
  <c r="A79" i="7"/>
  <c r="A67" i="7"/>
  <c r="A57" i="7"/>
  <c r="B55" i="7"/>
  <c r="A55" i="7"/>
  <c r="A43" i="7"/>
  <c r="A33" i="7"/>
  <c r="B31" i="7"/>
  <c r="A31" i="7"/>
  <c r="A19" i="7"/>
  <c r="A9" i="7"/>
  <c r="A7" i="7"/>
  <c r="L89" i="1"/>
  <c r="F89" i="1"/>
  <c r="L71" i="1"/>
  <c r="F71" i="1"/>
  <c r="L53" i="1"/>
  <c r="F53" i="1"/>
  <c r="L35" i="1"/>
  <c r="F35" i="1"/>
  <c r="L17" i="1"/>
  <c r="P15" i="1"/>
  <c r="P14" i="1"/>
  <c r="P87" i="1"/>
  <c r="P86" i="1"/>
  <c r="P83" i="1"/>
  <c r="P82" i="1"/>
  <c r="P69" i="1"/>
  <c r="P68" i="1"/>
  <c r="P65" i="1"/>
  <c r="P64" i="1"/>
  <c r="P51" i="1"/>
  <c r="P50" i="1"/>
  <c r="P47" i="1"/>
  <c r="P46" i="1"/>
  <c r="P33" i="1"/>
  <c r="P32" i="1"/>
  <c r="P29" i="1"/>
  <c r="P28" i="1"/>
  <c r="AB40" i="9" l="1"/>
  <c r="AB10" i="9"/>
  <c r="AB80" i="9"/>
  <c r="Y32" i="9"/>
  <c r="V31" i="9" s="1"/>
  <c r="Y34" i="9"/>
  <c r="V33" i="9" s="1"/>
  <c r="Y31" i="9"/>
  <c r="Y33" i="9"/>
  <c r="V32" i="9" s="1"/>
  <c r="Y116" i="9"/>
  <c r="V115" i="9" s="1"/>
  <c r="Y113" i="9"/>
  <c r="Y115" i="9"/>
  <c r="V114" i="9" s="1"/>
  <c r="Y114" i="9"/>
  <c r="V113" i="9" s="1"/>
  <c r="AB104" i="9"/>
  <c r="AB19" i="9"/>
  <c r="AB90" i="9"/>
  <c r="Y13" i="9"/>
  <c r="V12" i="9" s="1"/>
  <c r="Y12" i="9"/>
  <c r="V11" i="9" s="1"/>
  <c r="Y11" i="9"/>
  <c r="V10" i="9" s="1"/>
  <c r="Y10" i="9"/>
  <c r="Y93" i="9"/>
  <c r="V92" i="9" s="1"/>
  <c r="Y90" i="9"/>
  <c r="Y92" i="9"/>
  <c r="V91" i="9" s="1"/>
  <c r="Y91" i="9"/>
  <c r="V90" i="9" s="1"/>
  <c r="Y83" i="9"/>
  <c r="V82" i="9" s="1"/>
  <c r="Y80" i="9"/>
  <c r="Y81" i="9"/>
  <c r="V80" i="9" s="1"/>
  <c r="Y82" i="9"/>
  <c r="V81" i="9" s="1"/>
  <c r="Y22" i="9"/>
  <c r="V21" i="9" s="1"/>
  <c r="Y19" i="9"/>
  <c r="Y21" i="9"/>
  <c r="V20" i="9" s="1"/>
  <c r="Y20" i="9"/>
  <c r="V19" i="9" s="1"/>
  <c r="AB31" i="9"/>
  <c r="AB113" i="9"/>
  <c r="Y105" i="9"/>
  <c r="V104" i="9" s="1"/>
  <c r="Y107" i="9"/>
  <c r="V106" i="9" s="1"/>
  <c r="Y104" i="9"/>
  <c r="Y106" i="9"/>
  <c r="V105" i="9" s="1"/>
  <c r="Y65" i="9"/>
  <c r="V64" i="9" s="1"/>
  <c r="Y62" i="9"/>
  <c r="Y63" i="9"/>
  <c r="V62" i="9" s="1"/>
  <c r="Y64" i="9"/>
  <c r="V63" i="9" s="1"/>
  <c r="AB62" i="9"/>
  <c r="Y55" i="9"/>
  <c r="V54" i="9" s="1"/>
  <c r="Y56" i="9"/>
  <c r="V55" i="9" s="1"/>
  <c r="Y53" i="9"/>
  <c r="Y54" i="9"/>
  <c r="V53" i="9" s="1"/>
  <c r="AB53" i="9"/>
  <c r="Y43" i="9"/>
  <c r="V42" i="9" s="1"/>
  <c r="Y40" i="9"/>
  <c r="Y42" i="9"/>
  <c r="V41" i="9" s="1"/>
  <c r="Y41" i="9"/>
  <c r="V40" i="9" s="1"/>
  <c r="C15" i="1"/>
  <c r="AF18" i="1" s="1"/>
  <c r="C11" i="1"/>
  <c r="AF9" i="1" s="1"/>
  <c r="C64" i="1"/>
  <c r="AE78" i="1" s="1"/>
  <c r="C32" i="1"/>
  <c r="AF38" i="1" s="1"/>
  <c r="C87" i="1"/>
  <c r="AE112" i="1" s="1"/>
  <c r="C83" i="1"/>
  <c r="C69" i="1"/>
  <c r="AE88" i="1" s="1"/>
  <c r="C65" i="1"/>
  <c r="AE79" i="1" s="1"/>
  <c r="C51" i="1"/>
  <c r="AE61" i="1" s="1"/>
  <c r="C47" i="1"/>
  <c r="AE52" i="1" s="1"/>
  <c r="C33" i="1"/>
  <c r="AF39" i="1" s="1"/>
  <c r="C29" i="1"/>
  <c r="AF30" i="1" s="1"/>
  <c r="C14" i="1"/>
  <c r="AF17" i="1" s="1"/>
  <c r="C68" i="1"/>
  <c r="AE87" i="1" s="1"/>
  <c r="C46" i="1"/>
  <c r="AE51" i="1" s="1"/>
  <c r="C10" i="1"/>
  <c r="AF8" i="1" s="1"/>
  <c r="C82" i="1"/>
  <c r="C50" i="1"/>
  <c r="AE60" i="1" s="1"/>
  <c r="C28" i="1"/>
  <c r="AF29" i="1" s="1"/>
  <c r="C86" i="1"/>
  <c r="AE111" i="1" s="1"/>
  <c r="V103" i="9" l="1"/>
  <c r="Y103" i="9"/>
  <c r="AB40" i="1"/>
  <c r="V61" i="9"/>
  <c r="Y61" i="9"/>
  <c r="V9" i="9"/>
  <c r="Y9" i="9"/>
  <c r="Y30" i="9"/>
  <c r="V30" i="9"/>
  <c r="V112" i="9"/>
  <c r="Y112" i="9"/>
  <c r="AB53" i="1"/>
  <c r="AB104" i="1"/>
  <c r="AB10" i="1"/>
  <c r="Y39" i="9"/>
  <c r="V39" i="9"/>
  <c r="V52" i="9"/>
  <c r="Y52" i="9"/>
  <c r="V18" i="9"/>
  <c r="Y18" i="9"/>
  <c r="V79" i="9"/>
  <c r="Y79" i="9"/>
  <c r="Y88" i="9"/>
  <c r="V88" i="9"/>
  <c r="Y64" i="1"/>
  <c r="V63" i="1" s="1"/>
  <c r="Y62" i="1"/>
  <c r="Y65" i="1"/>
  <c r="V64" i="1" s="1"/>
  <c r="Y63" i="1"/>
  <c r="V62" i="1" s="1"/>
  <c r="Y114" i="1"/>
  <c r="V113" i="1" s="1"/>
  <c r="Y113" i="1"/>
  <c r="Y116" i="1"/>
  <c r="V115" i="1" s="1"/>
  <c r="Y115" i="1"/>
  <c r="V114" i="1" s="1"/>
  <c r="Y13" i="1"/>
  <c r="V12" i="1" s="1"/>
  <c r="Y10" i="1"/>
  <c r="Y11" i="1"/>
  <c r="V10" i="1" s="1"/>
  <c r="Y12" i="1"/>
  <c r="V11" i="1" s="1"/>
  <c r="AB31" i="1"/>
  <c r="AB80" i="1"/>
  <c r="Y41" i="1"/>
  <c r="V40" i="1" s="1"/>
  <c r="Y40" i="1"/>
  <c r="Y42" i="1"/>
  <c r="V41" i="1" s="1"/>
  <c r="Y43" i="1"/>
  <c r="V42" i="1" s="1"/>
  <c r="Y34" i="1"/>
  <c r="V33" i="1" s="1"/>
  <c r="Y33" i="1"/>
  <c r="V32" i="1" s="1"/>
  <c r="Y32" i="1"/>
  <c r="V31" i="1" s="1"/>
  <c r="Y31" i="1"/>
  <c r="Y53" i="1"/>
  <c r="Y55" i="1"/>
  <c r="V54" i="1" s="1"/>
  <c r="Y56" i="1"/>
  <c r="V55" i="1" s="1"/>
  <c r="Y54" i="1"/>
  <c r="V53" i="1" s="1"/>
  <c r="AB90" i="1"/>
  <c r="Y80" i="1"/>
  <c r="Y81" i="1"/>
  <c r="V80" i="1" s="1"/>
  <c r="Y82" i="1"/>
  <c r="V81" i="1" s="1"/>
  <c r="Y83" i="1"/>
  <c r="V82" i="1" s="1"/>
  <c r="Y92" i="1"/>
  <c r="V91" i="1" s="1"/>
  <c r="Y93" i="1"/>
  <c r="V92" i="1" s="1"/>
  <c r="Y91" i="1"/>
  <c r="V90" i="1" s="1"/>
  <c r="Y90" i="1"/>
  <c r="Y107" i="1"/>
  <c r="V106" i="1" s="1"/>
  <c r="Y105" i="1"/>
  <c r="V104" i="1" s="1"/>
  <c r="Y104" i="1"/>
  <c r="Y106" i="1"/>
  <c r="V105" i="1" s="1"/>
  <c r="Y22" i="1"/>
  <c r="V21" i="1" s="1"/>
  <c r="Y20" i="1"/>
  <c r="V19" i="1" s="1"/>
  <c r="Y19" i="1"/>
  <c r="Y21" i="1"/>
  <c r="V20" i="1" s="1"/>
  <c r="AB62" i="1"/>
  <c r="AB113" i="1"/>
  <c r="AB19" i="1"/>
  <c r="V103" i="1" l="1"/>
  <c r="Y103" i="1"/>
  <c r="AA11" i="9"/>
  <c r="AB11" i="9"/>
  <c r="AA20" i="9"/>
  <c r="AB20" i="9"/>
  <c r="AB105" i="9"/>
  <c r="AA105" i="9"/>
  <c r="AA91" i="9"/>
  <c r="AB91" i="9"/>
  <c r="AB41" i="9"/>
  <c r="AA41" i="9"/>
  <c r="AA114" i="9"/>
  <c r="AB114" i="9"/>
  <c r="AA63" i="9"/>
  <c r="AB63" i="9"/>
  <c r="AA81" i="9"/>
  <c r="AB81" i="9"/>
  <c r="AB54" i="9"/>
  <c r="AA54" i="9"/>
  <c r="AA32" i="9"/>
  <c r="AB32" i="9"/>
  <c r="Y79" i="1"/>
  <c r="V79" i="1"/>
  <c r="Y39" i="1"/>
  <c r="V39" i="1"/>
  <c r="Y88" i="1"/>
  <c r="V88" i="1"/>
  <c r="Y52" i="1"/>
  <c r="V52" i="1"/>
  <c r="V18" i="1"/>
  <c r="Y18" i="1"/>
  <c r="V30" i="1"/>
  <c r="Y30" i="1"/>
  <c r="Y9" i="1"/>
  <c r="V9" i="1"/>
  <c r="Y112" i="1"/>
  <c r="V112" i="1"/>
  <c r="Y61" i="1"/>
  <c r="V61" i="1"/>
  <c r="AA32" i="1" l="1"/>
  <c r="AB32" i="1"/>
  <c r="AA114" i="1"/>
  <c r="AB114" i="1"/>
  <c r="AA54" i="1"/>
  <c r="AB54" i="1"/>
  <c r="AA41" i="1"/>
  <c r="AB41" i="1"/>
  <c r="AA20" i="1"/>
  <c r="AB20" i="1"/>
  <c r="AB105" i="1"/>
  <c r="AA105" i="1"/>
  <c r="AB63" i="1"/>
  <c r="AA63" i="1"/>
  <c r="AB11" i="1"/>
  <c r="AA11" i="1"/>
  <c r="AA91" i="1"/>
  <c r="AB91" i="1"/>
  <c r="AA81" i="1"/>
  <c r="AB81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Usuario</author>
  </authors>
  <commentList>
    <comment ref="B3" authorId="0" shapeId="0" xr:uid="{44314574-98AF-43D8-A833-8CA71466BE15}">
      <text>
        <r>
          <rPr>
            <b/>
            <sz val="9"/>
            <color indexed="81"/>
            <rFont val="Segoe UI"/>
            <family val="2"/>
          </rPr>
          <t>4blue:</t>
        </r>
        <r>
          <rPr>
            <sz val="9"/>
            <color indexed="81"/>
            <rFont val="Segoe UI"/>
            <family val="2"/>
          </rPr>
          <t xml:space="preserve">
Preencha o ano em que você está trabalhando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Usuario</author>
  </authors>
  <commentList>
    <comment ref="B3" authorId="0" shapeId="0" xr:uid="{5C21DF15-148B-4D54-8BCB-1FA8D9D2D3B1}">
      <text>
        <r>
          <rPr>
            <b/>
            <sz val="9"/>
            <color indexed="81"/>
            <rFont val="Segoe UI"/>
            <family val="2"/>
          </rPr>
          <t>4blue:</t>
        </r>
        <r>
          <rPr>
            <sz val="9"/>
            <color indexed="81"/>
            <rFont val="Segoe UI"/>
            <family val="2"/>
          </rPr>
          <t xml:space="preserve">
Preencha o ano em que você está trabalhando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Renan Kaminski</author>
  </authors>
  <commentList>
    <comment ref="B2" authorId="0" shapeId="0" xr:uid="{A277A4BE-7560-4B93-A7CD-0BC9D12874CA}">
      <text>
        <r>
          <rPr>
            <b/>
            <sz val="9"/>
            <color indexed="81"/>
            <rFont val="Segoe UI"/>
            <charset val="1"/>
          </rPr>
          <t>4blue:</t>
        </r>
        <r>
          <rPr>
            <sz val="9"/>
            <color indexed="81"/>
            <rFont val="Segoe UI"/>
            <charset val="1"/>
          </rPr>
          <t xml:space="preserve">
Nesta aba você insere até 10 indicadores para ACOMPANHAMENTO SEMANAL.
Escolha os principais itens que fazem sentido de se ter um acompanhamento mais constante e de curto prazo.</t>
        </r>
      </text>
    </comment>
    <comment ref="E15" authorId="0" shapeId="0" xr:uid="{18840CE8-DB9F-4720-8D10-21255219BA71}">
      <text>
        <r>
          <rPr>
            <b/>
            <sz val="9"/>
            <color indexed="81"/>
            <rFont val="Segoe UI"/>
            <family val="2"/>
          </rPr>
          <t>4blue:</t>
        </r>
        <r>
          <rPr>
            <sz val="9"/>
            <color indexed="81"/>
            <rFont val="Segoe UI"/>
            <family val="2"/>
          </rPr>
          <t xml:space="preserve">
Insira aqui a data da primeira segunda-feira do ano</t>
        </r>
      </text>
    </comment>
  </commentList>
</comments>
</file>

<file path=xl/sharedStrings.xml><?xml version="1.0" encoding="utf-8"?>
<sst xmlns="http://schemas.openxmlformats.org/spreadsheetml/2006/main" count="1336" uniqueCount="141">
  <si>
    <t>Realizado</t>
  </si>
  <si>
    <t>Jan</t>
  </si>
  <si>
    <t>Fev</t>
  </si>
  <si>
    <t>Mar</t>
  </si>
  <si>
    <t>Abr</t>
  </si>
  <si>
    <t>Mai</t>
  </si>
  <si>
    <t>Jun</t>
  </si>
  <si>
    <t>Jul</t>
  </si>
  <si>
    <t>Ago</t>
  </si>
  <si>
    <t>Set</t>
  </si>
  <si>
    <t>Out</t>
  </si>
  <si>
    <t>Nov</t>
  </si>
  <si>
    <t>Dez</t>
  </si>
  <si>
    <t>Meta/Previsto</t>
  </si>
  <si>
    <t>Total</t>
  </si>
  <si>
    <t>Indicador 1.1: Faturamento Total</t>
  </si>
  <si>
    <t>Indicador 1.2: Lucro Total</t>
  </si>
  <si>
    <t>Aumentar faturamento da empresa e, consequentemente, o lucro dela e o pró-labore do sócios.</t>
  </si>
  <si>
    <t>Categoria</t>
  </si>
  <si>
    <t>Máximo</t>
  </si>
  <si>
    <t>Ruim</t>
  </si>
  <si>
    <t>Regular</t>
  </si>
  <si>
    <t>Bom</t>
  </si>
  <si>
    <t>Ótimo</t>
  </si>
  <si>
    <t>Mostrador</t>
  </si>
  <si>
    <t>Amplitude</t>
  </si>
  <si>
    <t>Agulha</t>
  </si>
  <si>
    <t>Base</t>
  </si>
  <si>
    <t>Extremidade</t>
  </si>
  <si>
    <t>Meta:</t>
  </si>
  <si>
    <t>Resultado:</t>
  </si>
  <si>
    <t>INDICADOR 1,1</t>
  </si>
  <si>
    <t>INDICADOR 1.2</t>
  </si>
  <si>
    <t>INDICADOR 2.1</t>
  </si>
  <si>
    <t>INDICADOR 2.2</t>
  </si>
  <si>
    <t>INDICADOR 3.1</t>
  </si>
  <si>
    <t>INDICADOR 3.2</t>
  </si>
  <si>
    <t>INDICADOR 4.1</t>
  </si>
  <si>
    <t>INDICADOR 4.2</t>
  </si>
  <si>
    <t>INDICADOR 5.1</t>
  </si>
  <si>
    <t>INDICADOR 5.2</t>
  </si>
  <si>
    <t>Indicador 5.1: XYZ</t>
  </si>
  <si>
    <t>Indicador 5.2: ABC</t>
  </si>
  <si>
    <t>Indicador 4.1: AAA</t>
  </si>
  <si>
    <t>Indicador 4.2: BBB</t>
  </si>
  <si>
    <t>Indicador 3.1: 123</t>
  </si>
  <si>
    <t>Indicador 3.2: 456</t>
  </si>
  <si>
    <t>Objetivo 3: Aumentar alguma coisa</t>
  </si>
  <si>
    <t>Blablablabla</t>
  </si>
  <si>
    <t>Objetivo 4: Diminuir outra coisa</t>
  </si>
  <si>
    <t>blebleble</t>
  </si>
  <si>
    <t>Objetivo 5: Criar XYZABC</t>
  </si>
  <si>
    <t>lalala</t>
  </si>
  <si>
    <t>Objetivo 2: Escrever objetivo 2</t>
  </si>
  <si>
    <t>Breve descrição do objetivo 2</t>
  </si>
  <si>
    <t>Indicador 2.1: Escrever indicador 2.1</t>
  </si>
  <si>
    <t>Indicador 2.2: Escrever indicador 2.2</t>
  </si>
  <si>
    <t>Estratégia Geral de Ação:</t>
  </si>
  <si>
    <t>Políticas de redução de custos e acompanhamento próximo das finanças para garantir que o lucro seja atingido.</t>
  </si>
  <si>
    <t>Investir num plano de marketing e numa empresa de consultoria</t>
  </si>
  <si>
    <t>Descrever a estratégia geral de ação para alcançar este indicador...</t>
  </si>
  <si>
    <t>Total até agora</t>
  </si>
  <si>
    <t>* O velocímetro se baseia no valor "total até agora"</t>
  </si>
  <si>
    <t>Acesse o tutorial aqui</t>
  </si>
  <si>
    <t>Objetivo 8: Aumentar alguma coisa</t>
  </si>
  <si>
    <t>Objetivo 9: Diminuir outra coisa</t>
  </si>
  <si>
    <t>Objetivo 10: Criar XYZABC</t>
  </si>
  <si>
    <t>Ano:</t>
  </si>
  <si>
    <t>Indicador 1</t>
  </si>
  <si>
    <t>Semana 1</t>
  </si>
  <si>
    <t>Semana 2</t>
  </si>
  <si>
    <t>Semana 3</t>
  </si>
  <si>
    <t>Semana 4</t>
  </si>
  <si>
    <t>Semana 5</t>
  </si>
  <si>
    <t>Semana 6</t>
  </si>
  <si>
    <t>Semana 7</t>
  </si>
  <si>
    <t>Semana 8</t>
  </si>
  <si>
    <t>Semana 9</t>
  </si>
  <si>
    <t>Semana 10</t>
  </si>
  <si>
    <t>Semana 11</t>
  </si>
  <si>
    <t>Semana 12</t>
  </si>
  <si>
    <t>Semana 13</t>
  </si>
  <si>
    <t>Semana 14</t>
  </si>
  <si>
    <t>Semana 15</t>
  </si>
  <si>
    <t>Semana 16</t>
  </si>
  <si>
    <t>Semana 17</t>
  </si>
  <si>
    <t>Semana 18</t>
  </si>
  <si>
    <t>Semana 19</t>
  </si>
  <si>
    <t>Semana 20</t>
  </si>
  <si>
    <t>Semana 21</t>
  </si>
  <si>
    <t>Semana 22</t>
  </si>
  <si>
    <t>Semana 23</t>
  </si>
  <si>
    <t>Semana 24</t>
  </si>
  <si>
    <t>Semana 25</t>
  </si>
  <si>
    <t>Semana 26</t>
  </si>
  <si>
    <t>Semana 27</t>
  </si>
  <si>
    <t>Semana 28</t>
  </si>
  <si>
    <t>Semana 29</t>
  </si>
  <si>
    <t>Semana 30</t>
  </si>
  <si>
    <t>Semana 31</t>
  </si>
  <si>
    <t>Semana 32</t>
  </si>
  <si>
    <t>Semana 33</t>
  </si>
  <si>
    <t>Semana 34</t>
  </si>
  <si>
    <t>Semana 35</t>
  </si>
  <si>
    <t>Semana 36</t>
  </si>
  <si>
    <t>Semana 37</t>
  </si>
  <si>
    <t>Semana 38</t>
  </si>
  <si>
    <t>Semana 39</t>
  </si>
  <si>
    <t>Semana 40</t>
  </si>
  <si>
    <t>Semana 41</t>
  </si>
  <si>
    <t>Semana 42</t>
  </si>
  <si>
    <t>Semana 43</t>
  </si>
  <si>
    <t>Semana 44</t>
  </si>
  <si>
    <t>Semana 45</t>
  </si>
  <si>
    <t>Semana 46</t>
  </si>
  <si>
    <t>Semana 47</t>
  </si>
  <si>
    <t>Semana 48</t>
  </si>
  <si>
    <t>Semana 49</t>
  </si>
  <si>
    <t>Semana 50</t>
  </si>
  <si>
    <t>Semana 51</t>
  </si>
  <si>
    <t>Semana 52</t>
  </si>
  <si>
    <t>Semana 53</t>
  </si>
  <si>
    <t>Até agora</t>
  </si>
  <si>
    <t>Meta</t>
  </si>
  <si>
    <t>Indicador 2</t>
  </si>
  <si>
    <t>Indicador 3</t>
  </si>
  <si>
    <t>Indicador 4</t>
  </si>
  <si>
    <t>Indicador 5</t>
  </si>
  <si>
    <t>Indicador 6</t>
  </si>
  <si>
    <t>Indicador 7</t>
  </si>
  <si>
    <t>Indicador 8</t>
  </si>
  <si>
    <t>Acompanhamento dos Indicadores e Metas - Semanal</t>
  </si>
  <si>
    <t>Indicador 10</t>
  </si>
  <si>
    <t>Indicador 9</t>
  </si>
  <si>
    <t>Objetivo 1: Aumentar as Vendas</t>
  </si>
  <si>
    <t>Aumentar faturamento da empresa em XYZ%</t>
  </si>
  <si>
    <t>Objetivo 6: Escrever objetivo 6</t>
  </si>
  <si>
    <t>Objetivo 7: Escrever objetivo 7</t>
  </si>
  <si>
    <t>Antes de mais nada,</t>
  </si>
  <si>
    <t>Transforme sua empresa em uma MÁQUINA DE LUCROS e multiplique seu salário!</t>
  </si>
  <si>
    <r>
      <rPr>
        <b/>
        <sz val="14"/>
        <color theme="3"/>
        <rFont val="Calibri"/>
        <family val="2"/>
        <scheme val="minor"/>
      </rPr>
      <t>4blue Consultoria Empresarial</t>
    </r>
    <r>
      <rPr>
        <sz val="11"/>
        <color theme="3"/>
        <rFont val="Calibri"/>
        <family val="2"/>
        <scheme val="minor"/>
      </rPr>
      <t xml:space="preserve">
</t>
    </r>
    <r>
      <rPr>
        <b/>
        <sz val="12"/>
        <color theme="3"/>
        <rFont val="Calibri"/>
        <family val="2"/>
        <scheme val="minor"/>
      </rPr>
      <t xml:space="preserve">Contatos:
suporte@4blue.com.br
www.4blue.com.br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</si>
</sst>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(* #,##0.00_);_(* \(#,##0.00\);_(* &quot;-&quot;??_);_(@_)"/>
    <numFmt numFmtId="165" formatCode="[$-F800]dddd\,\ mmmm\ dd\,\ yyyy"/>
  </numFmts>
  <fonts count="3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mbria"/>
      <family val="1"/>
      <scheme val="major"/>
    </font>
    <font>
      <b/>
      <sz val="13"/>
      <color theme="0"/>
      <name val="Calibri"/>
      <family val="2"/>
      <scheme val="minor"/>
    </font>
    <font>
      <sz val="15"/>
      <color theme="0"/>
      <name val="Arial Rounded MT Bold"/>
      <family val="2"/>
    </font>
    <font>
      <sz val="11"/>
      <name val="Calibri"/>
      <family val="2"/>
      <scheme val="minor"/>
    </font>
    <font>
      <i/>
      <sz val="11"/>
      <color rgb="FFFF0000"/>
      <name val="Calibri"/>
      <family val="2"/>
      <scheme val="minor"/>
    </font>
    <font>
      <sz val="11"/>
      <color theme="3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2"/>
      <color theme="3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indexed="81"/>
      <name val="Segoe UI"/>
      <family val="2"/>
    </font>
    <font>
      <sz val="9"/>
      <color indexed="81"/>
      <name val="Segoe UI"/>
      <family val="2"/>
    </font>
    <font>
      <sz val="11"/>
      <color theme="5" tint="0.39997558519241921"/>
      <name val="Calibri"/>
      <family val="2"/>
      <scheme val="minor"/>
    </font>
    <font>
      <b/>
      <sz val="18"/>
      <color theme="3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6"/>
      <color theme="10"/>
      <name val="Calibri"/>
      <family val="2"/>
      <scheme val="minor"/>
    </font>
    <font>
      <sz val="9"/>
      <color indexed="81"/>
      <name val="Segoe UI"/>
      <charset val="1"/>
    </font>
    <font>
      <b/>
      <sz val="9"/>
      <color indexed="81"/>
      <name val="Segoe UI"/>
      <charset val="1"/>
    </font>
    <font>
      <b/>
      <sz val="18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28"/>
      <color theme="0"/>
      <name val="Calibri"/>
      <family val="2"/>
      <scheme val="minor"/>
    </font>
    <font>
      <b/>
      <sz val="1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-0.499984740745262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ashed">
        <color auto="1"/>
      </left>
      <right/>
      <top style="dashed">
        <color auto="1"/>
      </top>
      <bottom style="dashed">
        <color auto="1"/>
      </bottom>
      <diagonal/>
    </border>
    <border>
      <left/>
      <right/>
      <top style="dashed">
        <color auto="1"/>
      </top>
      <bottom style="dashed">
        <color auto="1"/>
      </bottom>
      <diagonal/>
    </border>
    <border>
      <left/>
      <right style="dashed">
        <color auto="1"/>
      </right>
      <top style="dashed">
        <color auto="1"/>
      </top>
      <bottom style="dashed">
        <color auto="1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 applyNumberFormat="0" applyFill="0" applyBorder="0" applyAlignment="0" applyProtection="0"/>
  </cellStyleXfs>
  <cellXfs count="91">
    <xf numFmtId="0" fontId="0" fillId="0" borderId="0" xfId="0"/>
    <xf numFmtId="0" fontId="0" fillId="2" borderId="0" xfId="0" applyFill="1"/>
    <xf numFmtId="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2" fillId="3" borderId="0" xfId="0" applyFont="1" applyFill="1" applyAlignment="1">
      <alignment horizontal="center" vertical="center" wrapText="1"/>
    </xf>
    <xf numFmtId="0" fontId="2" fillId="3" borderId="0" xfId="0" applyFont="1" applyFill="1"/>
    <xf numFmtId="0" fontId="0" fillId="3" borderId="0" xfId="0" applyFill="1" applyAlignment="1">
      <alignment horizontal="center"/>
    </xf>
    <xf numFmtId="0" fontId="0" fillId="3" borderId="0" xfId="0" applyFill="1" applyAlignment="1">
      <alignment horizontal="right"/>
    </xf>
    <xf numFmtId="0" fontId="0" fillId="3" borderId="0" xfId="0" applyFill="1"/>
    <xf numFmtId="0" fontId="0" fillId="4" borderId="0" xfId="0" applyFill="1"/>
    <xf numFmtId="43" fontId="0" fillId="0" borderId="9" xfId="1" applyFont="1" applyBorder="1" applyAlignment="1" applyProtection="1">
      <alignment horizontal="center"/>
      <protection locked="0"/>
    </xf>
    <xf numFmtId="43" fontId="0" fillId="0" borderId="9" xfId="1" applyFont="1" applyBorder="1" applyProtection="1">
      <protection locked="0"/>
    </xf>
    <xf numFmtId="43" fontId="0" fillId="0" borderId="9" xfId="1" applyFont="1" applyBorder="1" applyAlignment="1" applyProtection="1">
      <alignment horizontal="right"/>
      <protection locked="0"/>
    </xf>
    <xf numFmtId="0" fontId="0" fillId="0" borderId="9" xfId="0" applyBorder="1" applyAlignment="1" applyProtection="1">
      <alignment horizontal="center"/>
      <protection locked="0"/>
    </xf>
    <xf numFmtId="0" fontId="0" fillId="0" borderId="9" xfId="0" applyBorder="1" applyProtection="1">
      <protection locked="0"/>
    </xf>
    <xf numFmtId="0" fontId="0" fillId="0" borderId="9" xfId="0" applyBorder="1" applyAlignment="1" applyProtection="1">
      <alignment horizontal="right"/>
      <protection locked="0"/>
    </xf>
    <xf numFmtId="0" fontId="2" fillId="0" borderId="0" xfId="0" applyFont="1"/>
    <xf numFmtId="0" fontId="2" fillId="2" borderId="0" xfId="0" applyFont="1" applyFill="1"/>
    <xf numFmtId="0" fontId="3" fillId="0" borderId="13" xfId="0" applyFont="1" applyBorder="1" applyAlignment="1">
      <alignment horizontal="center"/>
    </xf>
    <xf numFmtId="0" fontId="0" fillId="0" borderId="0" xfId="0" applyProtection="1">
      <protection locked="0"/>
    </xf>
    <xf numFmtId="0" fontId="0" fillId="5" borderId="0" xfId="0" applyFill="1"/>
    <xf numFmtId="0" fontId="5" fillId="0" borderId="0" xfId="0" applyFont="1" applyAlignment="1" applyProtection="1">
      <alignment vertical="center" wrapText="1"/>
      <protection locked="0"/>
    </xf>
    <xf numFmtId="0" fontId="3" fillId="0" borderId="0" xfId="0" applyFont="1"/>
    <xf numFmtId="0" fontId="7" fillId="0" borderId="0" xfId="0" applyFont="1"/>
    <xf numFmtId="43" fontId="0" fillId="0" borderId="9" xfId="1" applyFont="1" applyBorder="1" applyAlignment="1" applyProtection="1">
      <alignment horizontal="center"/>
    </xf>
    <xf numFmtId="0" fontId="7" fillId="2" borderId="0" xfId="0" applyFont="1" applyFill="1"/>
    <xf numFmtId="0" fontId="7" fillId="3" borderId="0" xfId="0" applyFont="1" applyFill="1"/>
    <xf numFmtId="0" fontId="8" fillId="3" borderId="0" xfId="0" applyFont="1" applyFill="1" applyAlignment="1">
      <alignment horizontal="left" vertical="center"/>
    </xf>
    <xf numFmtId="0" fontId="2" fillId="0" borderId="0" xfId="0" applyFont="1" applyProtection="1">
      <protection hidden="1"/>
    </xf>
    <xf numFmtId="164" fontId="2" fillId="0" borderId="0" xfId="2" applyFont="1" applyProtection="1">
      <protection hidden="1"/>
    </xf>
    <xf numFmtId="9" fontId="2" fillId="0" borderId="0" xfId="0" applyNumberFormat="1" applyFont="1" applyProtection="1">
      <protection hidden="1"/>
    </xf>
    <xf numFmtId="0" fontId="2" fillId="2" borderId="0" xfId="0" applyFont="1" applyFill="1" applyProtection="1">
      <protection hidden="1"/>
    </xf>
    <xf numFmtId="0" fontId="2" fillId="3" borderId="0" xfId="0" applyFont="1" applyFill="1" applyProtection="1">
      <protection hidden="1"/>
    </xf>
    <xf numFmtId="164" fontId="2" fillId="0" borderId="0" xfId="2" applyFont="1" applyAlignment="1" applyProtection="1">
      <alignment horizontal="center"/>
      <protection hidden="1"/>
    </xf>
    <xf numFmtId="0" fontId="7" fillId="4" borderId="0" xfId="0" applyFont="1" applyFill="1"/>
    <xf numFmtId="0" fontId="6" fillId="6" borderId="11" xfId="0" applyFont="1" applyFill="1" applyBorder="1" applyAlignment="1" applyProtection="1">
      <alignment horizontal="center" vertical="center" wrapText="1"/>
      <protection locked="0"/>
    </xf>
    <xf numFmtId="0" fontId="4" fillId="7" borderId="9" xfId="0" applyFont="1" applyFill="1" applyBorder="1"/>
    <xf numFmtId="0" fontId="4" fillId="7" borderId="10" xfId="0" applyFont="1" applyFill="1" applyBorder="1" applyAlignment="1">
      <alignment horizontal="center" vertical="center"/>
    </xf>
    <xf numFmtId="0" fontId="3" fillId="7" borderId="9" xfId="0" applyFont="1" applyFill="1" applyBorder="1" applyAlignment="1">
      <alignment horizontal="center" vertical="center"/>
    </xf>
    <xf numFmtId="0" fontId="6" fillId="6" borderId="11" xfId="0" applyFont="1" applyFill="1" applyBorder="1" applyAlignment="1">
      <alignment horizontal="center" vertical="center" wrapText="1"/>
    </xf>
    <xf numFmtId="0" fontId="12" fillId="0" borderId="0" xfId="0" applyFont="1"/>
    <xf numFmtId="0" fontId="12" fillId="3" borderId="0" xfId="0" applyFont="1" applyFill="1"/>
    <xf numFmtId="0" fontId="9" fillId="3" borderId="1" xfId="0" applyFont="1" applyFill="1" applyBorder="1" applyAlignment="1">
      <alignment horizontal="left" vertical="top" wrapText="1"/>
    </xf>
    <xf numFmtId="0" fontId="9" fillId="3" borderId="2" xfId="0" applyFont="1" applyFill="1" applyBorder="1" applyAlignment="1">
      <alignment horizontal="left" vertical="top" wrapText="1"/>
    </xf>
    <xf numFmtId="0" fontId="9" fillId="3" borderId="3" xfId="0" applyFont="1" applyFill="1" applyBorder="1" applyAlignment="1">
      <alignment horizontal="left" vertical="top" wrapText="1"/>
    </xf>
    <xf numFmtId="0" fontId="9" fillId="3" borderId="4" xfId="0" applyFont="1" applyFill="1" applyBorder="1" applyAlignment="1">
      <alignment horizontal="left" vertical="top" wrapText="1"/>
    </xf>
    <xf numFmtId="0" fontId="9" fillId="3" borderId="0" xfId="0" applyFont="1" applyFill="1" applyAlignment="1">
      <alignment horizontal="left" vertical="top" wrapText="1"/>
    </xf>
    <xf numFmtId="0" fontId="9" fillId="3" borderId="5" xfId="0" applyFont="1" applyFill="1" applyBorder="1" applyAlignment="1">
      <alignment horizontal="left" vertical="top" wrapText="1"/>
    </xf>
    <xf numFmtId="0" fontId="9" fillId="3" borderId="6" xfId="0" applyFont="1" applyFill="1" applyBorder="1" applyAlignment="1">
      <alignment horizontal="left" vertical="top" wrapText="1"/>
    </xf>
    <xf numFmtId="0" fontId="9" fillId="3" borderId="7" xfId="0" applyFont="1" applyFill="1" applyBorder="1" applyAlignment="1">
      <alignment horizontal="left" vertical="top" wrapText="1"/>
    </xf>
    <xf numFmtId="0" fontId="9" fillId="3" borderId="8" xfId="0" applyFont="1" applyFill="1" applyBorder="1" applyAlignment="1">
      <alignment horizontal="left" vertical="top" wrapText="1"/>
    </xf>
    <xf numFmtId="164" fontId="2" fillId="0" borderId="0" xfId="2" applyFont="1" applyAlignment="1" applyProtection="1">
      <alignment horizontal="center"/>
      <protection hidden="1"/>
    </xf>
    <xf numFmtId="0" fontId="4" fillId="7" borderId="9" xfId="0" applyFont="1" applyFill="1" applyBorder="1" applyAlignment="1" applyProtection="1">
      <alignment horizontal="center" vertical="center" wrapText="1"/>
      <protection locked="0"/>
    </xf>
    <xf numFmtId="0" fontId="5" fillId="6" borderId="12" xfId="0" applyFont="1" applyFill="1" applyBorder="1" applyAlignment="1" applyProtection="1">
      <alignment horizontal="center" vertical="center" wrapText="1"/>
      <protection locked="0"/>
    </xf>
    <xf numFmtId="0" fontId="5" fillId="6" borderId="0" xfId="0" applyFont="1" applyFill="1" applyAlignment="1" applyProtection="1">
      <alignment horizontal="center" vertical="center" wrapText="1"/>
      <protection locked="0"/>
    </xf>
    <xf numFmtId="0" fontId="5" fillId="6" borderId="11" xfId="0" applyFont="1" applyFill="1" applyBorder="1" applyAlignment="1" applyProtection="1">
      <alignment horizontal="center" vertical="center" wrapText="1"/>
      <protection locked="0"/>
    </xf>
    <xf numFmtId="0" fontId="4" fillId="7" borderId="17" xfId="0" applyFont="1" applyFill="1" applyBorder="1" applyAlignment="1">
      <alignment horizontal="center" vertical="center" wrapText="1"/>
    </xf>
    <xf numFmtId="0" fontId="4" fillId="7" borderId="18" xfId="0" applyFont="1" applyFill="1" applyBorder="1" applyAlignment="1">
      <alignment horizontal="center" vertical="center" wrapText="1"/>
    </xf>
    <xf numFmtId="0" fontId="4" fillId="7" borderId="19" xfId="0" applyFont="1" applyFill="1" applyBorder="1" applyAlignment="1">
      <alignment horizontal="center" vertical="center" wrapText="1"/>
    </xf>
    <xf numFmtId="0" fontId="0" fillId="0" borderId="14" xfId="0" applyBorder="1" applyAlignment="1" applyProtection="1">
      <alignment horizontal="center" vertical="top" wrapText="1"/>
      <protection locked="0"/>
    </xf>
    <xf numFmtId="0" fontId="0" fillId="0" borderId="15" xfId="0" applyBorder="1" applyAlignment="1" applyProtection="1">
      <alignment horizontal="center" vertical="top" wrapText="1"/>
      <protection locked="0"/>
    </xf>
    <xf numFmtId="0" fontId="0" fillId="0" borderId="16" xfId="0" applyBorder="1" applyAlignment="1" applyProtection="1">
      <alignment horizontal="center" vertical="top" wrapText="1"/>
      <protection locked="0"/>
    </xf>
    <xf numFmtId="0" fontId="5" fillId="6" borderId="12" xfId="0" applyFont="1" applyFill="1" applyBorder="1" applyAlignment="1">
      <alignment horizontal="center" vertical="center" wrapText="1"/>
    </xf>
    <xf numFmtId="0" fontId="5" fillId="6" borderId="0" xfId="0" applyFont="1" applyFill="1" applyAlignment="1">
      <alignment horizontal="center" vertical="center" wrapText="1"/>
    </xf>
    <xf numFmtId="0" fontId="4" fillId="7" borderId="17" xfId="0" applyFont="1" applyFill="1" applyBorder="1" applyAlignment="1">
      <alignment horizontal="center"/>
    </xf>
    <xf numFmtId="0" fontId="4" fillId="7" borderId="18" xfId="0" applyFont="1" applyFill="1" applyBorder="1" applyAlignment="1">
      <alignment horizontal="center"/>
    </xf>
    <xf numFmtId="0" fontId="4" fillId="7" borderId="19" xfId="0" applyFont="1" applyFill="1" applyBorder="1" applyAlignment="1">
      <alignment horizontal="center"/>
    </xf>
    <xf numFmtId="0" fontId="4" fillId="7" borderId="9" xfId="0" applyFont="1" applyFill="1" applyBorder="1" applyProtection="1">
      <protection locked="0"/>
    </xf>
    <xf numFmtId="0" fontId="14" fillId="0" borderId="0" xfId="0" applyFont="1" applyAlignment="1">
      <alignment horizontal="center"/>
    </xf>
    <xf numFmtId="0" fontId="14" fillId="8" borderId="0" xfId="0" applyFont="1" applyFill="1" applyAlignment="1" applyProtection="1">
      <alignment horizontal="center"/>
      <protection locked="0"/>
    </xf>
    <xf numFmtId="165" fontId="17" fillId="0" borderId="0" xfId="0" applyNumberFormat="1" applyFont="1"/>
    <xf numFmtId="14" fontId="17" fillId="0" borderId="0" xfId="0" applyNumberFormat="1" applyFont="1"/>
    <xf numFmtId="0" fontId="18" fillId="0" borderId="0" xfId="0" applyFont="1"/>
    <xf numFmtId="0" fontId="19" fillId="0" borderId="0" xfId="0" applyFont="1" applyProtection="1">
      <protection locked="0"/>
    </xf>
    <xf numFmtId="0" fontId="20" fillId="0" borderId="20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14" fontId="20" fillId="8" borderId="20" xfId="0" applyNumberFormat="1" applyFont="1" applyFill="1" applyBorder="1" applyAlignment="1" applyProtection="1">
      <alignment horizontal="center"/>
      <protection locked="0"/>
    </xf>
    <xf numFmtId="16" fontId="21" fillId="0" borderId="20" xfId="0" applyNumberFormat="1" applyFont="1" applyBorder="1" applyAlignment="1">
      <alignment horizontal="center"/>
    </xf>
    <xf numFmtId="16" fontId="0" fillId="0" borderId="0" xfId="0" applyNumberFormat="1"/>
    <xf numFmtId="0" fontId="3" fillId="0" borderId="20" xfId="0" applyFont="1" applyBorder="1"/>
    <xf numFmtId="43" fontId="3" fillId="0" borderId="20" xfId="1" applyFont="1" applyBorder="1"/>
    <xf numFmtId="43" fontId="0" fillId="0" borderId="20" xfId="1" applyFont="1" applyBorder="1" applyProtection="1">
      <protection locked="0"/>
    </xf>
    <xf numFmtId="0" fontId="0" fillId="0" borderId="20" xfId="0" applyBorder="1" applyProtection="1">
      <protection locked="0"/>
    </xf>
    <xf numFmtId="0" fontId="22" fillId="0" borderId="0" xfId="0" applyFont="1"/>
    <xf numFmtId="0" fontId="23" fillId="0" borderId="0" xfId="3" applyFont="1"/>
    <xf numFmtId="0" fontId="3" fillId="9" borderId="0" xfId="0" applyFont="1" applyFill="1"/>
    <xf numFmtId="0" fontId="26" fillId="9" borderId="0" xfId="0" applyFont="1" applyFill="1" applyAlignment="1">
      <alignment vertical="center" wrapText="1"/>
    </xf>
    <xf numFmtId="0" fontId="27" fillId="9" borderId="0" xfId="0" applyFont="1" applyFill="1" applyAlignment="1">
      <alignment horizontal="center" vertical="center" wrapText="1"/>
    </xf>
    <xf numFmtId="0" fontId="28" fillId="9" borderId="0" xfId="0" applyFont="1" applyFill="1" applyAlignment="1">
      <alignment horizontal="center" vertical="center"/>
    </xf>
    <xf numFmtId="0" fontId="29" fillId="9" borderId="0" xfId="0" applyFont="1" applyFill="1"/>
  </cellXfs>
  <cellStyles count="4">
    <cellStyle name="Hiperlink" xfId="3" builtinId="8"/>
    <cellStyle name="Normal" xfId="0" builtinId="0"/>
    <cellStyle name="Vírgula" xfId="1" builtinId="3"/>
    <cellStyle name="Vírgula 2" xfId="2" xr:uid="{00000000-0005-0000-0000-000003000000}"/>
  </cellStyles>
  <dxfs count="56">
    <dxf>
      <font>
        <color theme="3" tint="0.39994506668294322"/>
      </font>
    </dxf>
    <dxf>
      <font>
        <color rgb="FF9C0006"/>
      </font>
    </dxf>
    <dxf>
      <font>
        <color theme="3" tint="0.39994506668294322"/>
      </font>
    </dxf>
    <dxf>
      <font>
        <color rgb="FF9C0006"/>
      </font>
    </dxf>
    <dxf>
      <font>
        <color theme="3" tint="0.39994506668294322"/>
      </font>
    </dxf>
    <dxf>
      <font>
        <color rgb="FF9C0006"/>
      </font>
    </dxf>
    <dxf>
      <font>
        <color theme="3" tint="0.39994506668294322"/>
      </font>
    </dxf>
    <dxf>
      <font>
        <color rgb="FF9C0006"/>
      </font>
    </dxf>
    <dxf>
      <font>
        <color theme="3" tint="0.39994506668294322"/>
      </font>
    </dxf>
    <dxf>
      <font>
        <color rgb="FF9C0006"/>
      </font>
    </dxf>
    <dxf>
      <font>
        <color theme="3" tint="0.39994506668294322"/>
      </font>
    </dxf>
    <dxf>
      <font>
        <color rgb="FF9C0006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theme="3" tint="0.39994506668294322"/>
      </font>
    </dxf>
    <dxf>
      <font>
        <color rgb="FF9C0006"/>
      </font>
    </dxf>
    <dxf>
      <font>
        <color theme="3" tint="0.39994506668294322"/>
      </font>
    </dxf>
    <dxf>
      <font>
        <color rgb="FF9C0006"/>
      </font>
    </dxf>
    <dxf>
      <font>
        <color theme="3" tint="0.39994506668294322"/>
      </font>
    </dxf>
    <dxf>
      <font>
        <color rgb="FF9C0006"/>
      </font>
    </dxf>
    <dxf>
      <font>
        <color theme="3" tint="0.39994506668294322"/>
      </font>
    </dxf>
    <dxf>
      <font>
        <color rgb="FF9C0006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9" defaultPivotStyle="PivotStyleLight16"/>
  <colors>
    <mruColors>
      <color rgb="FF003300"/>
      <color rgb="FF000000"/>
      <color rgb="FF00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charts/_rels/chart4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4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4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4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4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4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4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4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5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5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5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5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5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5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5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5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5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5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6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6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62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63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64.xml.rels><?xml version="1.0" encoding="UTF-8" standalone="yes"?>
<Relationships xmlns="http://schemas.openxmlformats.org/package/2006/relationships"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65.xml.rels><?xml version="1.0" encoding="UTF-8" standalone="yes"?>
<Relationships xmlns="http://schemas.openxmlformats.org/package/2006/relationships"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_rels/chart66.xml.rels><?xml version="1.0" encoding="UTF-8" standalone="yes"?>
<Relationships xmlns="http://schemas.openxmlformats.org/package/2006/relationships"><Relationship Id="rId2" Type="http://schemas.microsoft.com/office/2011/relationships/chartColorStyle" Target="colors26.xml"/><Relationship Id="rId1" Type="http://schemas.microsoft.com/office/2011/relationships/chartStyle" Target="style26.xml"/></Relationships>
</file>

<file path=xl/charts/_rels/chart67.xml.rels><?xml version="1.0" encoding="UTF-8" standalone="yes"?>
<Relationships xmlns="http://schemas.openxmlformats.org/package/2006/relationships"><Relationship Id="rId2" Type="http://schemas.microsoft.com/office/2011/relationships/chartColorStyle" Target="colors27.xml"/><Relationship Id="rId1" Type="http://schemas.microsoft.com/office/2011/relationships/chartStyle" Target="style27.xml"/></Relationships>
</file>

<file path=xl/charts/_rels/chart68.xml.rels><?xml version="1.0" encoding="UTF-8" standalone="yes"?>
<Relationships xmlns="http://schemas.openxmlformats.org/package/2006/relationships"><Relationship Id="rId2" Type="http://schemas.microsoft.com/office/2011/relationships/chartColorStyle" Target="colors28.xml"/><Relationship Id="rId1" Type="http://schemas.microsoft.com/office/2011/relationships/chartStyle" Target="style28.xml"/></Relationships>
</file>

<file path=xl/charts/_rels/chart69.xml.rels><?xml version="1.0" encoding="UTF-8" standalone="yes"?>
<Relationships xmlns="http://schemas.openxmlformats.org/package/2006/relationships"><Relationship Id="rId2" Type="http://schemas.microsoft.com/office/2011/relationships/chartColorStyle" Target="colors29.xml"/><Relationship Id="rId1" Type="http://schemas.microsoft.com/office/2011/relationships/chartStyle" Target="style29.xml"/></Relationships>
</file>

<file path=xl/charts/_rels/chart70.xml.rels><?xml version="1.0" encoding="UTF-8" standalone="yes"?>
<Relationships xmlns="http://schemas.openxmlformats.org/package/2006/relationships"><Relationship Id="rId2" Type="http://schemas.microsoft.com/office/2011/relationships/chartColorStyle" Target="colors30.xml"/><Relationship Id="rId1" Type="http://schemas.microsoft.com/office/2011/relationships/chartStyle" Target="style30.xml"/></Relationships>
</file>

<file path=xl/charts/_rels/chart71.xml.rels><?xml version="1.0" encoding="UTF-8" standalone="yes"?>
<Relationships xmlns="http://schemas.openxmlformats.org/package/2006/relationships"><Relationship Id="rId2" Type="http://schemas.microsoft.com/office/2011/relationships/chartColorStyle" Target="colors31.xml"/><Relationship Id="rId1" Type="http://schemas.microsoft.com/office/2011/relationships/chartStyle" Target="style31.xml"/></Relationships>
</file>

<file path=xl/charts/_rels/chart72.xml.rels><?xml version="1.0" encoding="UTF-8" standalone="yes"?>
<Relationships xmlns="http://schemas.openxmlformats.org/package/2006/relationships"><Relationship Id="rId2" Type="http://schemas.microsoft.com/office/2011/relationships/chartColorStyle" Target="colors32.xml"/><Relationship Id="rId1" Type="http://schemas.microsoft.com/office/2011/relationships/chartStyle" Target="style3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3055555555555601"/>
          <c:y val="5.0925925925925902E-2"/>
          <c:w val="0.58055555555555605"/>
          <c:h val="0.94907407407407496"/>
        </c:manualLayout>
      </c:layout>
      <c:doughnutChart>
        <c:varyColors val="1"/>
        <c:ser>
          <c:idx val="0"/>
          <c:order val="0"/>
          <c:dPt>
            <c:idx val="0"/>
            <c:bubble3D val="0"/>
            <c:spPr>
              <a:noFill/>
            </c:spPr>
            <c:extLst>
              <c:ext xmlns:c16="http://schemas.microsoft.com/office/drawing/2014/chart" uri="{C3380CC4-5D6E-409C-BE32-E72D297353CC}">
                <c16:uniqueId val="{00000001-8D8D-47C8-86DE-0B8740225698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0"/>
            <c:showVal val="0"/>
            <c:showCatName val="1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'Objetivos e Metas'!$X$9:$X$13</c:f>
              <c:strCache>
                <c:ptCount val="5"/>
                <c:pt idx="1">
                  <c:v>Ruim</c:v>
                </c:pt>
                <c:pt idx="2">
                  <c:v>Regular</c:v>
                </c:pt>
                <c:pt idx="3">
                  <c:v>Bom</c:v>
                </c:pt>
                <c:pt idx="4">
                  <c:v>Ótimo</c:v>
                </c:pt>
              </c:strCache>
            </c:strRef>
          </c:cat>
          <c:val>
            <c:numRef>
              <c:f>'Objetivos e Metas'!$Y$9:$Y$13</c:f>
              <c:numCache>
                <c:formatCode>_(* #,##0.00_);_(* \(#,##0.00\);_(* "-"??_);_(@_)</c:formatCode>
                <c:ptCount val="5"/>
                <c:pt idx="0">
                  <c:v>62500</c:v>
                </c:pt>
                <c:pt idx="1">
                  <c:v>37500</c:v>
                </c:pt>
                <c:pt idx="2">
                  <c:v>12500</c:v>
                </c:pt>
                <c:pt idx="3">
                  <c:v>6250</c:v>
                </c:pt>
                <c:pt idx="4">
                  <c:v>6250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D8D-47C8-86DE-0B87402256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90"/>
        <c:holeSize val="50"/>
      </c:doughnutChart>
    </c:plotArea>
    <c:plotVisOnly val="1"/>
    <c:dispBlanksAs val="zero"/>
    <c:showDLblsOverMax val="0"/>
  </c:chart>
  <c:spPr>
    <a:noFill/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'Objetivos e Metas'!$AA$8</c:f>
              <c:strCache>
                <c:ptCount val="1"/>
                <c:pt idx="0">
                  <c:v>Agulha</c:v>
                </c:pt>
              </c:strCache>
            </c:strRef>
          </c:tx>
          <c:spPr>
            <a:ln w="28575">
              <a:solidFill>
                <a:srgbClr val="333333"/>
              </a:solidFill>
            </a:ln>
          </c:spPr>
          <c:dPt>
            <c:idx val="0"/>
            <c:marker>
              <c:symbol val="circle"/>
              <c:size val="10"/>
              <c:spPr>
                <a:solidFill>
                  <a:srgbClr val="000000"/>
                </a:solidFill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0-BE71-420B-ADB1-3FB8E3D3B35E}"/>
              </c:ext>
            </c:extLst>
          </c:dPt>
          <c:dPt>
            <c:idx val="1"/>
            <c:marker>
              <c:symbol val="none"/>
            </c:marker>
            <c:bubble3D val="0"/>
            <c:extLst>
              <c:ext xmlns:c16="http://schemas.microsoft.com/office/drawing/2014/chart" uri="{C3380CC4-5D6E-409C-BE32-E72D297353CC}">
                <c16:uniqueId val="{00000001-BE71-420B-ADB1-3FB8E3D3B35E}"/>
              </c:ext>
            </c:extLst>
          </c:dPt>
          <c:xVal>
            <c:numRef>
              <c:f>'Objetivos e Metas'!$AA$10:$AA$11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0.40290643571366258</c:v>
                </c:pt>
              </c:numCache>
            </c:numRef>
          </c:xVal>
          <c:yVal>
            <c:numRef>
              <c:f>'Objetivos e Metas'!$AB$10:$AB$11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0.91524117262091764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BE71-420B-ADB1-3FB8E3D3B3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01228464"/>
        <c:axId val="2101224656"/>
      </c:scatterChart>
      <c:valAx>
        <c:axId val="2101228464"/>
        <c:scaling>
          <c:orientation val="minMax"/>
          <c:max val="1"/>
          <c:min val="-1"/>
        </c:scaling>
        <c:delete val="1"/>
        <c:axPos val="b"/>
        <c:numFmt formatCode="_(* #,##0.00_);_(* \(#,##0.00\);_(* &quot;-&quot;??_);_(@_)" sourceLinked="1"/>
        <c:majorTickMark val="out"/>
        <c:minorTickMark val="none"/>
        <c:tickLblPos val="none"/>
        <c:crossAx val="2101224656"/>
        <c:crosses val="autoZero"/>
        <c:crossBetween val="midCat"/>
        <c:majorUnit val="0.1"/>
      </c:valAx>
      <c:valAx>
        <c:axId val="2101224656"/>
        <c:scaling>
          <c:orientation val="minMax"/>
          <c:max val="1"/>
        </c:scaling>
        <c:delete val="1"/>
        <c:axPos val="l"/>
        <c:numFmt formatCode="_(* #,##0.00_);_(* \(#,##0.00\);_(* &quot;-&quot;??_);_(@_)" sourceLinked="1"/>
        <c:majorTickMark val="out"/>
        <c:minorTickMark val="none"/>
        <c:tickLblPos val="none"/>
        <c:crossAx val="2101228464"/>
        <c:crosses val="autoZero"/>
        <c:crossBetween val="midCat"/>
        <c:majorUnit val="0.1"/>
        <c:minorUnit val="4.0000000000000203E-18"/>
      </c:valAx>
      <c:spPr>
        <a:noFill/>
      </c:spPr>
    </c:plotArea>
    <c:plotVisOnly val="1"/>
    <c:dispBlanksAs val="gap"/>
    <c:showDLblsOverMax val="0"/>
  </c:chart>
  <c:spPr>
    <a:noFill/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3055555555555601"/>
          <c:y val="5.0925925925925902E-2"/>
          <c:w val="0.58055555555555605"/>
          <c:h val="0.94907407407407496"/>
        </c:manualLayout>
      </c:layout>
      <c:doughnutChart>
        <c:varyColors val="1"/>
        <c:ser>
          <c:idx val="0"/>
          <c:order val="0"/>
          <c:dPt>
            <c:idx val="0"/>
            <c:bubble3D val="0"/>
            <c:spPr>
              <a:noFill/>
            </c:spPr>
            <c:extLst>
              <c:ext xmlns:c16="http://schemas.microsoft.com/office/drawing/2014/chart" uri="{C3380CC4-5D6E-409C-BE32-E72D297353CC}">
                <c16:uniqueId val="{00000001-03D3-4B4A-B365-83C3AB2DE316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0"/>
            <c:showVal val="0"/>
            <c:showCatName val="1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'Objetivos e Metas'!$X$18:$X$22</c:f>
              <c:strCache>
                <c:ptCount val="5"/>
                <c:pt idx="1">
                  <c:v>Ruim</c:v>
                </c:pt>
                <c:pt idx="2">
                  <c:v>Regular</c:v>
                </c:pt>
                <c:pt idx="3">
                  <c:v>Bom</c:v>
                </c:pt>
                <c:pt idx="4">
                  <c:v>Ótimo</c:v>
                </c:pt>
              </c:strCache>
            </c:strRef>
          </c:cat>
          <c:val>
            <c:numRef>
              <c:f>'Objetivos e Metas'!$Y$18:$Y$22</c:f>
              <c:numCache>
                <c:formatCode>_(* #,##0.00_);_(* \(#,##0.00\);_(* "-"??_);_(@_)</c:formatCode>
                <c:ptCount val="5"/>
                <c:pt idx="0">
                  <c:v>12700</c:v>
                </c:pt>
                <c:pt idx="1">
                  <c:v>7620</c:v>
                </c:pt>
                <c:pt idx="2">
                  <c:v>2540</c:v>
                </c:pt>
                <c:pt idx="3">
                  <c:v>1270</c:v>
                </c:pt>
                <c:pt idx="4">
                  <c:v>1270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3D3-4B4A-B365-83C3AB2DE3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90"/>
        <c:holeSize val="50"/>
      </c:doughnutChart>
    </c:plotArea>
    <c:plotVisOnly val="1"/>
    <c:dispBlanksAs val="zero"/>
    <c:showDLblsOverMax val="0"/>
  </c:chart>
  <c:spPr>
    <a:noFill/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'Objetivos e Metas'!$AA$17</c:f>
              <c:strCache>
                <c:ptCount val="1"/>
                <c:pt idx="0">
                  <c:v>Agulha</c:v>
                </c:pt>
              </c:strCache>
            </c:strRef>
          </c:tx>
          <c:spPr>
            <a:ln w="28575">
              <a:solidFill>
                <a:srgbClr val="333333"/>
              </a:solidFill>
            </a:ln>
          </c:spPr>
          <c:dPt>
            <c:idx val="0"/>
            <c:marker>
              <c:symbol val="circle"/>
              <c:size val="10"/>
              <c:spPr>
                <a:solidFill>
                  <a:srgbClr val="000000"/>
                </a:solidFill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0-A1F3-416B-B460-1A83AE52E008}"/>
              </c:ext>
            </c:extLst>
          </c:dPt>
          <c:dPt>
            <c:idx val="1"/>
            <c:marker>
              <c:symbol val="none"/>
            </c:marker>
            <c:bubble3D val="0"/>
            <c:extLst>
              <c:ext xmlns:c16="http://schemas.microsoft.com/office/drawing/2014/chart" uri="{C3380CC4-5D6E-409C-BE32-E72D297353CC}">
                <c16:uniqueId val="{00000001-A1F3-416B-B460-1A83AE52E008}"/>
              </c:ext>
            </c:extLst>
          </c:dPt>
          <c:xVal>
            <c:numRef>
              <c:f>'Objetivos e Metas'!$AA$19:$AA$20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-0.56962972587985716</c:v>
                </c:pt>
              </c:numCache>
            </c:numRef>
          </c:xVal>
          <c:yVal>
            <c:numRef>
              <c:f>'Objetivos e Metas'!$AB$19:$AB$20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0.82190143897795842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A1F3-416B-B460-1A83AE52E0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0718000"/>
        <c:axId val="180712560"/>
      </c:scatterChart>
      <c:valAx>
        <c:axId val="180718000"/>
        <c:scaling>
          <c:orientation val="minMax"/>
          <c:max val="1"/>
          <c:min val="-1"/>
        </c:scaling>
        <c:delete val="1"/>
        <c:axPos val="b"/>
        <c:numFmt formatCode="_(* #,##0.00_);_(* \(#,##0.00\);_(* &quot;-&quot;??_);_(@_)" sourceLinked="1"/>
        <c:majorTickMark val="out"/>
        <c:minorTickMark val="none"/>
        <c:tickLblPos val="none"/>
        <c:crossAx val="180712560"/>
        <c:crosses val="autoZero"/>
        <c:crossBetween val="midCat"/>
        <c:majorUnit val="0.1"/>
      </c:valAx>
      <c:valAx>
        <c:axId val="180712560"/>
        <c:scaling>
          <c:orientation val="minMax"/>
          <c:max val="1"/>
        </c:scaling>
        <c:delete val="1"/>
        <c:axPos val="l"/>
        <c:numFmt formatCode="_(* #,##0.00_);_(* \(#,##0.00\);_(* &quot;-&quot;??_);_(@_)" sourceLinked="1"/>
        <c:majorTickMark val="out"/>
        <c:minorTickMark val="none"/>
        <c:tickLblPos val="none"/>
        <c:crossAx val="180718000"/>
        <c:crosses val="autoZero"/>
        <c:crossBetween val="midCat"/>
        <c:majorUnit val="0.1"/>
        <c:minorUnit val="4.0000000000000203E-18"/>
      </c:valAx>
      <c:spPr>
        <a:noFill/>
      </c:spPr>
    </c:plotArea>
    <c:plotVisOnly val="1"/>
    <c:dispBlanksAs val="gap"/>
    <c:showDLblsOverMax val="0"/>
  </c:chart>
  <c:spPr>
    <a:noFill/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3055555555555601"/>
          <c:y val="5.0925925925925902E-2"/>
          <c:w val="0.58055555555555605"/>
          <c:h val="0.94907407407407496"/>
        </c:manualLayout>
      </c:layout>
      <c:doughnutChart>
        <c:varyColors val="1"/>
        <c:ser>
          <c:idx val="0"/>
          <c:order val="0"/>
          <c:dPt>
            <c:idx val="0"/>
            <c:bubble3D val="0"/>
            <c:spPr>
              <a:noFill/>
            </c:spPr>
            <c:extLst>
              <c:ext xmlns:c16="http://schemas.microsoft.com/office/drawing/2014/chart" uri="{C3380CC4-5D6E-409C-BE32-E72D297353CC}">
                <c16:uniqueId val="{00000001-46CE-4FC1-9A99-EF16B9292360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0"/>
            <c:showVal val="0"/>
            <c:showCatName val="1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'Objetivos e Metas'!$X$30:$X$34</c:f>
              <c:strCache>
                <c:ptCount val="5"/>
                <c:pt idx="1">
                  <c:v>Ruim</c:v>
                </c:pt>
                <c:pt idx="2">
                  <c:v>Regular</c:v>
                </c:pt>
                <c:pt idx="3">
                  <c:v>Bom</c:v>
                </c:pt>
                <c:pt idx="4">
                  <c:v>Ótimo</c:v>
                </c:pt>
              </c:strCache>
            </c:strRef>
          </c:cat>
          <c:val>
            <c:numRef>
              <c:f>'Objetivos e Metas'!$Y$30:$Y$34</c:f>
              <c:numCache>
                <c:formatCode>_(* #,##0.00_);_(* \(#,##0.00\);_(* "-"??_);_(@_)</c:formatCode>
                <c:ptCount val="5"/>
                <c:pt idx="0">
                  <c:v>62500</c:v>
                </c:pt>
                <c:pt idx="1">
                  <c:v>37500</c:v>
                </c:pt>
                <c:pt idx="2">
                  <c:v>12500</c:v>
                </c:pt>
                <c:pt idx="3">
                  <c:v>6250</c:v>
                </c:pt>
                <c:pt idx="4">
                  <c:v>6250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6CE-4FC1-9A99-EF16B92923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90"/>
        <c:holeSize val="50"/>
      </c:doughnutChart>
    </c:plotArea>
    <c:plotVisOnly val="1"/>
    <c:dispBlanksAs val="zero"/>
    <c:showDLblsOverMax val="0"/>
  </c:chart>
  <c:spPr>
    <a:noFill/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'Objetivos e Metas'!$AA$29</c:f>
              <c:strCache>
                <c:ptCount val="1"/>
                <c:pt idx="0">
                  <c:v>Agulha</c:v>
                </c:pt>
              </c:strCache>
            </c:strRef>
          </c:tx>
          <c:spPr>
            <a:ln w="28575">
              <a:solidFill>
                <a:srgbClr val="333333"/>
              </a:solidFill>
            </a:ln>
          </c:spPr>
          <c:dPt>
            <c:idx val="0"/>
            <c:marker>
              <c:symbol val="circle"/>
              <c:size val="10"/>
              <c:spPr>
                <a:solidFill>
                  <a:srgbClr val="000000"/>
                </a:solidFill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0-18A7-4AA6-A907-8286D863DCCD}"/>
              </c:ext>
            </c:extLst>
          </c:dPt>
          <c:dPt>
            <c:idx val="1"/>
            <c:marker>
              <c:symbol val="none"/>
            </c:marker>
            <c:bubble3D val="0"/>
            <c:extLst>
              <c:ext xmlns:c16="http://schemas.microsoft.com/office/drawing/2014/chart" uri="{C3380CC4-5D6E-409C-BE32-E72D297353CC}">
                <c16:uniqueId val="{00000001-18A7-4AA6-A907-8286D863DCCD}"/>
              </c:ext>
            </c:extLst>
          </c:dPt>
          <c:xVal>
            <c:numRef>
              <c:f>'Objetivos e Metas'!$AA$31:$AA$32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-0.92023184736587038</c:v>
                </c:pt>
              </c:numCache>
            </c:numRef>
          </c:xVal>
          <c:yVal>
            <c:numRef>
              <c:f>'Objetivos e Metas'!$AB$31:$AB$32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0.39137366683720243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18A7-4AA6-A907-8286D863DC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0703312"/>
        <c:axId val="180703856"/>
      </c:scatterChart>
      <c:valAx>
        <c:axId val="180703312"/>
        <c:scaling>
          <c:orientation val="minMax"/>
          <c:max val="1"/>
          <c:min val="-1"/>
        </c:scaling>
        <c:delete val="1"/>
        <c:axPos val="b"/>
        <c:numFmt formatCode="_(* #,##0.00_);_(* \(#,##0.00\);_(* &quot;-&quot;??_);_(@_)" sourceLinked="1"/>
        <c:majorTickMark val="out"/>
        <c:minorTickMark val="none"/>
        <c:tickLblPos val="none"/>
        <c:crossAx val="180703856"/>
        <c:crosses val="autoZero"/>
        <c:crossBetween val="midCat"/>
        <c:majorUnit val="0.1"/>
      </c:valAx>
      <c:valAx>
        <c:axId val="180703856"/>
        <c:scaling>
          <c:orientation val="minMax"/>
          <c:max val="1"/>
        </c:scaling>
        <c:delete val="1"/>
        <c:axPos val="l"/>
        <c:numFmt formatCode="_(* #,##0.00_);_(* \(#,##0.00\);_(* &quot;-&quot;??_);_(@_)" sourceLinked="1"/>
        <c:majorTickMark val="out"/>
        <c:minorTickMark val="none"/>
        <c:tickLblPos val="none"/>
        <c:crossAx val="180703312"/>
        <c:crosses val="autoZero"/>
        <c:crossBetween val="midCat"/>
        <c:majorUnit val="0.1"/>
        <c:minorUnit val="4.0000000000000203E-18"/>
      </c:valAx>
      <c:spPr>
        <a:noFill/>
      </c:spPr>
    </c:plotArea>
    <c:plotVisOnly val="1"/>
    <c:dispBlanksAs val="gap"/>
    <c:showDLblsOverMax val="0"/>
  </c:chart>
  <c:spPr>
    <a:noFill/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3055555555555601"/>
          <c:y val="5.0925925925925902E-2"/>
          <c:w val="0.58055555555555605"/>
          <c:h val="0.94907407407407496"/>
        </c:manualLayout>
      </c:layout>
      <c:doughnutChart>
        <c:varyColors val="1"/>
        <c:ser>
          <c:idx val="0"/>
          <c:order val="0"/>
          <c:dPt>
            <c:idx val="0"/>
            <c:bubble3D val="0"/>
            <c:spPr>
              <a:noFill/>
            </c:spPr>
            <c:extLst>
              <c:ext xmlns:c16="http://schemas.microsoft.com/office/drawing/2014/chart" uri="{C3380CC4-5D6E-409C-BE32-E72D297353CC}">
                <c16:uniqueId val="{00000001-8D82-4FD3-989B-4F838C81CFB9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0"/>
            <c:showVal val="0"/>
            <c:showCatName val="1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'Objetivos e Metas'!$X$39:$X$43</c:f>
              <c:strCache>
                <c:ptCount val="5"/>
                <c:pt idx="1">
                  <c:v>Ruim</c:v>
                </c:pt>
                <c:pt idx="2">
                  <c:v>Regular</c:v>
                </c:pt>
                <c:pt idx="3">
                  <c:v>Bom</c:v>
                </c:pt>
                <c:pt idx="4">
                  <c:v>Ótimo</c:v>
                </c:pt>
              </c:strCache>
            </c:strRef>
          </c:cat>
          <c:val>
            <c:numRef>
              <c:f>'Objetivos e Metas'!$Y$39:$Y$43</c:f>
              <c:numCache>
                <c:formatCode>_(* #,##0.00_);_(* \(#,##0.00\);_(* "-"??_);_(@_)</c:formatCode>
                <c:ptCount val="5"/>
                <c:pt idx="0">
                  <c:v>2700</c:v>
                </c:pt>
                <c:pt idx="1">
                  <c:v>1620</c:v>
                </c:pt>
                <c:pt idx="2">
                  <c:v>540</c:v>
                </c:pt>
                <c:pt idx="3">
                  <c:v>270</c:v>
                </c:pt>
                <c:pt idx="4">
                  <c:v>270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D82-4FD3-989B-4F838C81CF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90"/>
        <c:holeSize val="50"/>
      </c:doughnutChart>
    </c:plotArea>
    <c:plotVisOnly val="1"/>
    <c:dispBlanksAs val="zero"/>
    <c:showDLblsOverMax val="0"/>
  </c:chart>
  <c:spPr>
    <a:noFill/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'Objetivos e Metas'!$AA$38</c:f>
              <c:strCache>
                <c:ptCount val="1"/>
                <c:pt idx="0">
                  <c:v>Agulha</c:v>
                </c:pt>
              </c:strCache>
            </c:strRef>
          </c:tx>
          <c:spPr>
            <a:ln w="28575">
              <a:solidFill>
                <a:srgbClr val="333333"/>
              </a:solidFill>
            </a:ln>
          </c:spPr>
          <c:dPt>
            <c:idx val="0"/>
            <c:marker>
              <c:symbol val="circle"/>
              <c:size val="10"/>
              <c:spPr>
                <a:solidFill>
                  <a:srgbClr val="000000"/>
                </a:solidFill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0-4F3D-48BE-BB62-EA05921411E4}"/>
              </c:ext>
            </c:extLst>
          </c:dPt>
          <c:dPt>
            <c:idx val="1"/>
            <c:marker>
              <c:symbol val="none"/>
            </c:marker>
            <c:bubble3D val="0"/>
            <c:extLst>
              <c:ext xmlns:c16="http://schemas.microsoft.com/office/drawing/2014/chart" uri="{C3380CC4-5D6E-409C-BE32-E72D297353CC}">
                <c16:uniqueId val="{00000001-4F3D-48BE-BB62-EA05921411E4}"/>
              </c:ext>
            </c:extLst>
          </c:dPt>
          <c:xVal>
            <c:numRef>
              <c:f>'Objetivos e Metas'!$AA$40:$AA$41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0.38536926614244821</c:v>
                </c:pt>
              </c:numCache>
            </c:numRef>
          </c:xVal>
          <c:yVal>
            <c:numRef>
              <c:f>'Objetivos e Metas'!$AB$40:$AB$41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0.92276244435544241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4F3D-48BE-BB62-EA05921411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5113664"/>
        <c:axId val="185115840"/>
      </c:scatterChart>
      <c:valAx>
        <c:axId val="185113664"/>
        <c:scaling>
          <c:orientation val="minMax"/>
          <c:max val="1"/>
          <c:min val="-1"/>
        </c:scaling>
        <c:delete val="1"/>
        <c:axPos val="b"/>
        <c:numFmt formatCode="_(* #,##0.00_);_(* \(#,##0.00\);_(* &quot;-&quot;??_);_(@_)" sourceLinked="1"/>
        <c:majorTickMark val="out"/>
        <c:minorTickMark val="none"/>
        <c:tickLblPos val="none"/>
        <c:crossAx val="185115840"/>
        <c:crosses val="autoZero"/>
        <c:crossBetween val="midCat"/>
        <c:majorUnit val="0.1"/>
      </c:valAx>
      <c:valAx>
        <c:axId val="185115840"/>
        <c:scaling>
          <c:orientation val="minMax"/>
          <c:max val="1"/>
        </c:scaling>
        <c:delete val="1"/>
        <c:axPos val="l"/>
        <c:numFmt formatCode="_(* #,##0.00_);_(* \(#,##0.00\);_(* &quot;-&quot;??_);_(@_)" sourceLinked="1"/>
        <c:majorTickMark val="out"/>
        <c:minorTickMark val="none"/>
        <c:tickLblPos val="none"/>
        <c:crossAx val="185113664"/>
        <c:crosses val="autoZero"/>
        <c:crossBetween val="midCat"/>
        <c:majorUnit val="0.1"/>
        <c:minorUnit val="4.0000000000000203E-18"/>
      </c:valAx>
      <c:spPr>
        <a:noFill/>
      </c:spPr>
    </c:plotArea>
    <c:plotVisOnly val="1"/>
    <c:dispBlanksAs val="gap"/>
    <c:showDLblsOverMax val="0"/>
  </c:chart>
  <c:spPr>
    <a:noFill/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3055555555555601"/>
          <c:y val="5.0925925925925902E-2"/>
          <c:w val="0.58055555555555605"/>
          <c:h val="0.94907407407407496"/>
        </c:manualLayout>
      </c:layout>
      <c:doughnutChart>
        <c:varyColors val="1"/>
        <c:ser>
          <c:idx val="0"/>
          <c:order val="0"/>
          <c:dPt>
            <c:idx val="0"/>
            <c:bubble3D val="0"/>
            <c:spPr>
              <a:noFill/>
            </c:spPr>
            <c:extLst>
              <c:ext xmlns:c16="http://schemas.microsoft.com/office/drawing/2014/chart" uri="{C3380CC4-5D6E-409C-BE32-E72D297353CC}">
                <c16:uniqueId val="{00000001-0A57-49CA-B358-C9F7052921DF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0"/>
            <c:showVal val="0"/>
            <c:showCatName val="1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'Objetivos e Metas'!$X$52:$X$56</c:f>
              <c:strCache>
                <c:ptCount val="5"/>
                <c:pt idx="1">
                  <c:v>Ruim</c:v>
                </c:pt>
                <c:pt idx="2">
                  <c:v>Regular</c:v>
                </c:pt>
                <c:pt idx="3">
                  <c:v>Bom</c:v>
                </c:pt>
                <c:pt idx="4">
                  <c:v>Ótimo</c:v>
                </c:pt>
              </c:strCache>
            </c:strRef>
          </c:cat>
          <c:val>
            <c:numRef>
              <c:f>'Objetivos e Metas'!$Y$52:$Y$56</c:f>
              <c:numCache>
                <c:formatCode>_(* #,##0.00_);_(* \(#,##0.00\);_(* "-"??_);_(@_)</c:formatCode>
                <c:ptCount val="5"/>
                <c:pt idx="0">
                  <c:v>21000</c:v>
                </c:pt>
                <c:pt idx="1">
                  <c:v>12600</c:v>
                </c:pt>
                <c:pt idx="2">
                  <c:v>4200</c:v>
                </c:pt>
                <c:pt idx="3">
                  <c:v>2100</c:v>
                </c:pt>
                <c:pt idx="4">
                  <c:v>2100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A57-49CA-B358-C9F7052921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90"/>
        <c:holeSize val="50"/>
      </c:doughnutChart>
    </c:plotArea>
    <c:plotVisOnly val="1"/>
    <c:dispBlanksAs val="zero"/>
    <c:showDLblsOverMax val="0"/>
  </c:chart>
  <c:spPr>
    <a:noFill/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'Objetivos e Metas'!$AA$51</c:f>
              <c:strCache>
                <c:ptCount val="1"/>
                <c:pt idx="0">
                  <c:v>Agulha</c:v>
                </c:pt>
              </c:strCache>
            </c:strRef>
          </c:tx>
          <c:spPr>
            <a:ln w="28575">
              <a:solidFill>
                <a:srgbClr val="333333"/>
              </a:solidFill>
            </a:ln>
          </c:spPr>
          <c:dPt>
            <c:idx val="0"/>
            <c:marker>
              <c:symbol val="circle"/>
              <c:size val="10"/>
              <c:spPr>
                <a:solidFill>
                  <a:srgbClr val="000000"/>
                </a:solidFill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0-492A-4400-9064-624B9C2BED97}"/>
              </c:ext>
            </c:extLst>
          </c:dPt>
          <c:dPt>
            <c:idx val="1"/>
            <c:marker>
              <c:symbol val="none"/>
            </c:marker>
            <c:bubble3D val="0"/>
            <c:extLst>
              <c:ext xmlns:c16="http://schemas.microsoft.com/office/drawing/2014/chart" uri="{C3380CC4-5D6E-409C-BE32-E72D297353CC}">
                <c16:uniqueId val="{00000001-492A-4400-9064-624B9C2BED97}"/>
              </c:ext>
            </c:extLst>
          </c:dPt>
          <c:xVal>
            <c:numRef>
              <c:f>'Objetivos e Metas'!$AA$53:$AA$54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1</c:v>
                </c:pt>
              </c:numCache>
            </c:numRef>
          </c:xVal>
          <c:yVal>
            <c:numRef>
              <c:f>'Objetivos e Metas'!$AB$53:$AB$54</c:f>
              <c:numCache>
                <c:formatCode>_(* #,##0.00_);_(* \(#,##0.00\);_(* "-"??_);_(@_)</c:formatCode>
                <c:ptCount val="2"/>
                <c:pt idx="0">
                  <c:v>0.03</c:v>
                </c:pt>
                <c:pt idx="1">
                  <c:v>1.22514845490862E-16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492A-4400-9064-624B9C2BED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8152896"/>
        <c:axId val="178143104"/>
      </c:scatterChart>
      <c:valAx>
        <c:axId val="178152896"/>
        <c:scaling>
          <c:orientation val="minMax"/>
          <c:max val="1"/>
          <c:min val="-1"/>
        </c:scaling>
        <c:delete val="1"/>
        <c:axPos val="b"/>
        <c:numFmt formatCode="_(* #,##0.00_);_(* \(#,##0.00\);_(* &quot;-&quot;??_);_(@_)" sourceLinked="1"/>
        <c:majorTickMark val="out"/>
        <c:minorTickMark val="none"/>
        <c:tickLblPos val="none"/>
        <c:crossAx val="178143104"/>
        <c:crosses val="autoZero"/>
        <c:crossBetween val="midCat"/>
        <c:majorUnit val="0.1"/>
      </c:valAx>
      <c:valAx>
        <c:axId val="178143104"/>
        <c:scaling>
          <c:orientation val="minMax"/>
          <c:max val="1"/>
        </c:scaling>
        <c:delete val="1"/>
        <c:axPos val="l"/>
        <c:numFmt formatCode="_(* #,##0.00_);_(* \(#,##0.00\);_(* &quot;-&quot;??_);_(@_)" sourceLinked="1"/>
        <c:majorTickMark val="out"/>
        <c:minorTickMark val="none"/>
        <c:tickLblPos val="none"/>
        <c:crossAx val="178152896"/>
        <c:crosses val="autoZero"/>
        <c:crossBetween val="midCat"/>
        <c:majorUnit val="0.1"/>
        <c:minorUnit val="4.0000000000000203E-18"/>
      </c:valAx>
      <c:spPr>
        <a:noFill/>
      </c:spPr>
    </c:plotArea>
    <c:plotVisOnly val="1"/>
    <c:dispBlanksAs val="gap"/>
    <c:showDLblsOverMax val="0"/>
  </c:chart>
  <c:spPr>
    <a:noFill/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3055555555555601"/>
          <c:y val="5.0925925925925902E-2"/>
          <c:w val="0.58055555555555605"/>
          <c:h val="0.94907407407407496"/>
        </c:manualLayout>
      </c:layout>
      <c:doughnutChart>
        <c:varyColors val="1"/>
        <c:ser>
          <c:idx val="0"/>
          <c:order val="0"/>
          <c:dPt>
            <c:idx val="0"/>
            <c:bubble3D val="0"/>
            <c:spPr>
              <a:noFill/>
            </c:spPr>
            <c:extLst>
              <c:ext xmlns:c16="http://schemas.microsoft.com/office/drawing/2014/chart" uri="{C3380CC4-5D6E-409C-BE32-E72D297353CC}">
                <c16:uniqueId val="{00000001-6AA5-4CEC-9100-BAF9F6EC294B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0"/>
            <c:showVal val="0"/>
            <c:showCatName val="1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'Objetivos e Metas'!$X$61:$X$65</c:f>
              <c:strCache>
                <c:ptCount val="5"/>
                <c:pt idx="1">
                  <c:v>Ruim</c:v>
                </c:pt>
                <c:pt idx="2">
                  <c:v>Regular</c:v>
                </c:pt>
                <c:pt idx="3">
                  <c:v>Bom</c:v>
                </c:pt>
                <c:pt idx="4">
                  <c:v>Ótimo</c:v>
                </c:pt>
              </c:strCache>
            </c:strRef>
          </c:cat>
          <c:val>
            <c:numRef>
              <c:f>'Objetivos e Metas'!$Y$61:$Y$65</c:f>
              <c:numCache>
                <c:formatCode>_(* #,##0.00_);_(* \(#,##0.00\);_(* "-"??_);_(@_)</c:formatCode>
                <c:ptCount val="5"/>
                <c:pt idx="0">
                  <c:v>22</c:v>
                </c:pt>
                <c:pt idx="1">
                  <c:v>13.2</c:v>
                </c:pt>
                <c:pt idx="2">
                  <c:v>4.4000000000000004</c:v>
                </c:pt>
                <c:pt idx="3">
                  <c:v>2.2000000000000002</c:v>
                </c:pt>
                <c:pt idx="4">
                  <c:v>2.2000000000000002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AA5-4CEC-9100-BAF9F6EC29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90"/>
        <c:holeSize val="50"/>
      </c:doughnutChart>
    </c:plotArea>
    <c:plotVisOnly val="1"/>
    <c:dispBlanksAs val="zero"/>
    <c:showDLblsOverMax val="0"/>
  </c:chart>
  <c:spPr>
    <a:noFill/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'Objetivos e Metas'!$AA$38</c:f>
              <c:strCache>
                <c:ptCount val="1"/>
                <c:pt idx="0">
                  <c:v>Agulha</c:v>
                </c:pt>
              </c:strCache>
            </c:strRef>
          </c:tx>
          <c:spPr>
            <a:ln w="28575">
              <a:solidFill>
                <a:srgbClr val="333333"/>
              </a:solidFill>
            </a:ln>
          </c:spPr>
          <c:dPt>
            <c:idx val="0"/>
            <c:marker>
              <c:symbol val="circle"/>
              <c:size val="10"/>
              <c:spPr>
                <a:solidFill>
                  <a:srgbClr val="000000"/>
                </a:solidFill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0-77BC-40B3-8DDE-1A17FAF8E487}"/>
              </c:ext>
            </c:extLst>
          </c:dPt>
          <c:dPt>
            <c:idx val="1"/>
            <c:marker>
              <c:symbol val="none"/>
            </c:marker>
            <c:bubble3D val="0"/>
            <c:extLst>
              <c:ext xmlns:c16="http://schemas.microsoft.com/office/drawing/2014/chart" uri="{C3380CC4-5D6E-409C-BE32-E72D297353CC}">
                <c16:uniqueId val="{00000001-77BC-40B3-8DDE-1A17FAF8E487}"/>
              </c:ext>
            </c:extLst>
          </c:dPt>
          <c:xVal>
            <c:numRef>
              <c:f>'Objetivos e Metas'!$AA$62:$AA$63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1</c:v>
                </c:pt>
              </c:numCache>
            </c:numRef>
          </c:xVal>
          <c:yVal>
            <c:numRef>
              <c:f>'Objetivos e Metas'!$AB$62:$AB$63</c:f>
              <c:numCache>
                <c:formatCode>_(* #,##0.00_);_(* \(#,##0.00\);_(* "-"??_);_(@_)</c:formatCode>
                <c:ptCount val="2"/>
                <c:pt idx="0">
                  <c:v>0.03</c:v>
                </c:pt>
                <c:pt idx="1">
                  <c:v>1.22514845490862E-16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77BC-40B3-8DDE-1A17FAF8E4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76983888"/>
        <c:axId val="276984432"/>
      </c:scatterChart>
      <c:valAx>
        <c:axId val="276983888"/>
        <c:scaling>
          <c:orientation val="minMax"/>
          <c:max val="1"/>
          <c:min val="-1"/>
        </c:scaling>
        <c:delete val="1"/>
        <c:axPos val="b"/>
        <c:numFmt formatCode="_(* #,##0.00_);_(* \(#,##0.00\);_(* &quot;-&quot;??_);_(@_)" sourceLinked="1"/>
        <c:majorTickMark val="out"/>
        <c:minorTickMark val="none"/>
        <c:tickLblPos val="none"/>
        <c:crossAx val="276984432"/>
        <c:crosses val="autoZero"/>
        <c:crossBetween val="midCat"/>
        <c:majorUnit val="0.1"/>
      </c:valAx>
      <c:valAx>
        <c:axId val="276984432"/>
        <c:scaling>
          <c:orientation val="minMax"/>
          <c:max val="1"/>
        </c:scaling>
        <c:delete val="1"/>
        <c:axPos val="l"/>
        <c:numFmt formatCode="_(* #,##0.00_);_(* \(#,##0.00\);_(* &quot;-&quot;??_);_(@_)" sourceLinked="1"/>
        <c:majorTickMark val="out"/>
        <c:minorTickMark val="none"/>
        <c:tickLblPos val="none"/>
        <c:crossAx val="276983888"/>
        <c:crosses val="autoZero"/>
        <c:crossBetween val="midCat"/>
        <c:majorUnit val="0.1"/>
        <c:minorUnit val="4.0000000000000203E-18"/>
      </c:valAx>
      <c:spPr>
        <a:noFill/>
      </c:spPr>
    </c:plotArea>
    <c:plotVisOnly val="1"/>
    <c:dispBlanksAs val="gap"/>
    <c:showDLblsOverMax val="0"/>
  </c:chart>
  <c:spPr>
    <a:noFill/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3055555555555601"/>
          <c:y val="5.0925925925925902E-2"/>
          <c:w val="0.58055555555555605"/>
          <c:h val="0.94907407407407496"/>
        </c:manualLayout>
      </c:layout>
      <c:doughnutChart>
        <c:varyColors val="1"/>
        <c:ser>
          <c:idx val="0"/>
          <c:order val="0"/>
          <c:dPt>
            <c:idx val="0"/>
            <c:bubble3D val="0"/>
            <c:spPr>
              <a:noFill/>
            </c:spPr>
            <c:extLst>
              <c:ext xmlns:c16="http://schemas.microsoft.com/office/drawing/2014/chart" uri="{C3380CC4-5D6E-409C-BE32-E72D297353CC}">
                <c16:uniqueId val="{00000001-4817-40A2-853F-64A9BB376FE6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0"/>
            <c:showVal val="0"/>
            <c:showCatName val="1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'Objetivos e Metas'!$X$79:$X$83</c:f>
              <c:strCache>
                <c:ptCount val="5"/>
                <c:pt idx="1">
                  <c:v>Ruim</c:v>
                </c:pt>
                <c:pt idx="2">
                  <c:v>Regular</c:v>
                </c:pt>
                <c:pt idx="3">
                  <c:v>Bom</c:v>
                </c:pt>
                <c:pt idx="4">
                  <c:v>Ótimo</c:v>
                </c:pt>
              </c:strCache>
            </c:strRef>
          </c:cat>
          <c:val>
            <c:numRef>
              <c:f>'Objetivos e Metas'!$Y$79:$Y$83</c:f>
              <c:numCache>
                <c:formatCode>_(* #,##0.00_);_(* \(#,##0.00\);_(* "-"??_);_(@_)</c:formatCode>
                <c:ptCount val="5"/>
                <c:pt idx="0">
                  <c:v>3</c:v>
                </c:pt>
                <c:pt idx="1">
                  <c:v>1.7999999999999998</c:v>
                </c:pt>
                <c:pt idx="2">
                  <c:v>0.60000000000000009</c:v>
                </c:pt>
                <c:pt idx="3">
                  <c:v>0.30000000000000004</c:v>
                </c:pt>
                <c:pt idx="4">
                  <c:v>0.30000000000000004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817-40A2-853F-64A9BB376F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90"/>
        <c:holeSize val="50"/>
      </c:doughnutChart>
    </c:plotArea>
    <c:plotVisOnly val="1"/>
    <c:dispBlanksAs val="zero"/>
    <c:showDLblsOverMax val="0"/>
  </c:chart>
  <c:spPr>
    <a:noFill/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'Objetivos e Metas'!$AA$78</c:f>
              <c:strCache>
                <c:ptCount val="1"/>
                <c:pt idx="0">
                  <c:v>Agulha</c:v>
                </c:pt>
              </c:strCache>
            </c:strRef>
          </c:tx>
          <c:spPr>
            <a:ln w="28575">
              <a:solidFill>
                <a:srgbClr val="333333"/>
              </a:solidFill>
            </a:ln>
          </c:spPr>
          <c:dPt>
            <c:idx val="0"/>
            <c:marker>
              <c:symbol val="circle"/>
              <c:size val="10"/>
              <c:spPr>
                <a:solidFill>
                  <a:srgbClr val="000000"/>
                </a:solidFill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0-8CD3-4609-AD08-1C73FF73269E}"/>
              </c:ext>
            </c:extLst>
          </c:dPt>
          <c:dPt>
            <c:idx val="1"/>
            <c:marker>
              <c:symbol val="none"/>
            </c:marker>
            <c:bubble3D val="0"/>
            <c:extLst>
              <c:ext xmlns:c16="http://schemas.microsoft.com/office/drawing/2014/chart" uri="{C3380CC4-5D6E-409C-BE32-E72D297353CC}">
                <c16:uniqueId val="{00000001-8CD3-4609-AD08-1C73FF73269E}"/>
              </c:ext>
            </c:extLst>
          </c:dPt>
          <c:xVal>
            <c:numRef>
              <c:f>'Objetivos e Metas'!$AA$80:$AA$81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0.49999999999999978</c:v>
                </c:pt>
              </c:numCache>
            </c:numRef>
          </c:xVal>
          <c:yVal>
            <c:numRef>
              <c:f>'Objetivos e Metas'!$AB$80:$AB$81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0.86602540378443871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8CD3-4609-AD08-1C73FF7326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76993680"/>
        <c:axId val="276993136"/>
      </c:scatterChart>
      <c:valAx>
        <c:axId val="276993680"/>
        <c:scaling>
          <c:orientation val="minMax"/>
          <c:max val="1"/>
          <c:min val="-1"/>
        </c:scaling>
        <c:delete val="1"/>
        <c:axPos val="b"/>
        <c:numFmt formatCode="_(* #,##0.00_);_(* \(#,##0.00\);_(* &quot;-&quot;??_);_(@_)" sourceLinked="1"/>
        <c:majorTickMark val="out"/>
        <c:minorTickMark val="none"/>
        <c:tickLblPos val="none"/>
        <c:crossAx val="276993136"/>
        <c:crosses val="autoZero"/>
        <c:crossBetween val="midCat"/>
        <c:majorUnit val="0.1"/>
      </c:valAx>
      <c:valAx>
        <c:axId val="276993136"/>
        <c:scaling>
          <c:orientation val="minMax"/>
          <c:max val="1"/>
        </c:scaling>
        <c:delete val="1"/>
        <c:axPos val="l"/>
        <c:numFmt formatCode="_(* #,##0.00_);_(* \(#,##0.00\);_(* &quot;-&quot;??_);_(@_)" sourceLinked="1"/>
        <c:majorTickMark val="out"/>
        <c:minorTickMark val="none"/>
        <c:tickLblPos val="none"/>
        <c:crossAx val="276993680"/>
        <c:crosses val="autoZero"/>
        <c:crossBetween val="midCat"/>
        <c:majorUnit val="0.1"/>
        <c:minorUnit val="4.0000000000000203E-18"/>
      </c:valAx>
      <c:spPr>
        <a:noFill/>
      </c:spPr>
    </c:plotArea>
    <c:plotVisOnly val="1"/>
    <c:dispBlanksAs val="gap"/>
    <c:showDLblsOverMax val="0"/>
  </c:chart>
  <c:spPr>
    <a:noFill/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3055555555555601"/>
          <c:y val="5.0925925925925902E-2"/>
          <c:w val="0.58055555555555605"/>
          <c:h val="0.94907407407407496"/>
        </c:manualLayout>
      </c:layout>
      <c:doughnutChart>
        <c:varyColors val="1"/>
        <c:ser>
          <c:idx val="0"/>
          <c:order val="0"/>
          <c:dPt>
            <c:idx val="0"/>
            <c:bubble3D val="0"/>
            <c:spPr>
              <a:noFill/>
            </c:spPr>
            <c:extLst>
              <c:ext xmlns:c16="http://schemas.microsoft.com/office/drawing/2014/chart" uri="{C3380CC4-5D6E-409C-BE32-E72D297353CC}">
                <c16:uniqueId val="{00000001-A850-45F5-8F8D-3608B9B70F24}"/>
              </c:ext>
            </c:extLst>
          </c:dPt>
          <c:dPt>
            <c:idx val="2"/>
            <c:bubble3D val="0"/>
            <c:spPr>
              <a:solidFill>
                <a:schemeClr val="accent2"/>
              </a:solidFill>
            </c:spPr>
            <c:extLst>
              <c:ext xmlns:c16="http://schemas.microsoft.com/office/drawing/2014/chart" uri="{C3380CC4-5D6E-409C-BE32-E72D297353CC}">
                <c16:uniqueId val="{00000003-A850-45F5-8F8D-3608B9B70F24}"/>
              </c:ext>
            </c:extLst>
          </c:dPt>
          <c:dPt>
            <c:idx val="3"/>
            <c:bubble3D val="0"/>
            <c:spPr>
              <a:solidFill>
                <a:schemeClr val="accent3"/>
              </a:solidFill>
            </c:spPr>
            <c:extLst>
              <c:ext xmlns:c16="http://schemas.microsoft.com/office/drawing/2014/chart" uri="{C3380CC4-5D6E-409C-BE32-E72D297353CC}">
                <c16:uniqueId val="{00000005-A850-45F5-8F8D-3608B9B70F24}"/>
              </c:ext>
            </c:extLst>
          </c:dPt>
          <c:dPt>
            <c:idx val="4"/>
            <c:bubble3D val="0"/>
            <c:spPr>
              <a:solidFill>
                <a:schemeClr val="accent4"/>
              </a:solidFill>
            </c:spPr>
            <c:extLst>
              <c:ext xmlns:c16="http://schemas.microsoft.com/office/drawing/2014/chart" uri="{C3380CC4-5D6E-409C-BE32-E72D297353CC}">
                <c16:uniqueId val="{00000007-A850-45F5-8F8D-3608B9B70F24}"/>
              </c:ext>
            </c:extLst>
          </c:dPt>
          <c:dPt>
            <c:idx val="5"/>
            <c:bubble3D val="0"/>
            <c:spPr>
              <a:solidFill>
                <a:schemeClr val="accent5"/>
              </a:solidFill>
            </c:spPr>
            <c:extLst>
              <c:ext xmlns:c16="http://schemas.microsoft.com/office/drawing/2014/chart" uri="{C3380CC4-5D6E-409C-BE32-E72D297353CC}">
                <c16:uniqueId val="{00000009-A850-45F5-8F8D-3608B9B70F24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0"/>
            <c:showVal val="0"/>
            <c:showCatName val="1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'Objetivos e Metas'!$X$88:$X$93</c:f>
              <c:strCache>
                <c:ptCount val="6"/>
                <c:pt idx="2">
                  <c:v>Ruim</c:v>
                </c:pt>
                <c:pt idx="3">
                  <c:v>Regular</c:v>
                </c:pt>
                <c:pt idx="4">
                  <c:v>Bom</c:v>
                </c:pt>
                <c:pt idx="5">
                  <c:v>Ótimo</c:v>
                </c:pt>
              </c:strCache>
            </c:strRef>
          </c:cat>
          <c:val>
            <c:numRef>
              <c:f>'Objetivos e Metas'!$Y$88:$Y$93</c:f>
              <c:numCache>
                <c:formatCode>_(* #,##0.00_);_(* \(#,##0.00\);_(* "-"??_);_(@_)</c:formatCode>
                <c:ptCount val="6"/>
                <c:pt idx="0">
                  <c:v>300</c:v>
                </c:pt>
                <c:pt idx="2">
                  <c:v>180</c:v>
                </c:pt>
                <c:pt idx="3">
                  <c:v>60</c:v>
                </c:pt>
                <c:pt idx="4">
                  <c:v>30</c:v>
                </c:pt>
                <c:pt idx="5">
                  <c:v>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A850-45F5-8F8D-3608B9B70F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90"/>
        <c:holeSize val="50"/>
      </c:doughnutChart>
    </c:plotArea>
    <c:plotVisOnly val="1"/>
    <c:dispBlanksAs val="zero"/>
    <c:showDLblsOverMax val="0"/>
  </c:chart>
  <c:spPr>
    <a:noFill/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'Objetivos e Metas'!$AA$38</c:f>
              <c:strCache>
                <c:ptCount val="1"/>
                <c:pt idx="0">
                  <c:v>Agulha</c:v>
                </c:pt>
              </c:strCache>
            </c:strRef>
          </c:tx>
          <c:spPr>
            <a:ln w="28575">
              <a:solidFill>
                <a:srgbClr val="333333"/>
              </a:solidFill>
            </a:ln>
          </c:spPr>
          <c:dPt>
            <c:idx val="0"/>
            <c:marker>
              <c:symbol val="circle"/>
              <c:size val="10"/>
              <c:spPr>
                <a:solidFill>
                  <a:srgbClr val="000000"/>
                </a:solidFill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0-D1F0-4207-8E52-C3EEC925DF4E}"/>
              </c:ext>
            </c:extLst>
          </c:dPt>
          <c:dPt>
            <c:idx val="1"/>
            <c:marker>
              <c:symbol val="none"/>
            </c:marker>
            <c:bubble3D val="0"/>
            <c:extLst>
              <c:ext xmlns:c16="http://schemas.microsoft.com/office/drawing/2014/chart" uri="{C3380CC4-5D6E-409C-BE32-E72D297353CC}">
                <c16:uniqueId val="{00000001-D1F0-4207-8E52-C3EEC925DF4E}"/>
              </c:ext>
            </c:extLst>
          </c:dPt>
          <c:xVal>
            <c:numRef>
              <c:f>'Objetivos e Metas'!$AA$90:$AA$91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-6.1257422745431001E-17</c:v>
                </c:pt>
              </c:numCache>
            </c:numRef>
          </c:xVal>
          <c:yVal>
            <c:numRef>
              <c:f>'Objetivos e Metas'!$AB$90:$AB$91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D1F0-4207-8E52-C3EEC925DF4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76995312"/>
        <c:axId val="276995856"/>
      </c:scatterChart>
      <c:valAx>
        <c:axId val="276995312"/>
        <c:scaling>
          <c:orientation val="minMax"/>
          <c:max val="1"/>
          <c:min val="-1"/>
        </c:scaling>
        <c:delete val="1"/>
        <c:axPos val="b"/>
        <c:numFmt formatCode="_(* #,##0.00_);_(* \(#,##0.00\);_(* &quot;-&quot;??_);_(@_)" sourceLinked="1"/>
        <c:majorTickMark val="out"/>
        <c:minorTickMark val="none"/>
        <c:tickLblPos val="none"/>
        <c:crossAx val="276995856"/>
        <c:crosses val="autoZero"/>
        <c:crossBetween val="midCat"/>
        <c:majorUnit val="0.1"/>
      </c:valAx>
      <c:valAx>
        <c:axId val="276995856"/>
        <c:scaling>
          <c:orientation val="minMax"/>
          <c:max val="1"/>
        </c:scaling>
        <c:delete val="1"/>
        <c:axPos val="l"/>
        <c:numFmt formatCode="_(* #,##0.00_);_(* \(#,##0.00\);_(* &quot;-&quot;??_);_(@_)" sourceLinked="1"/>
        <c:majorTickMark val="out"/>
        <c:minorTickMark val="none"/>
        <c:tickLblPos val="none"/>
        <c:crossAx val="276995312"/>
        <c:crosses val="autoZero"/>
        <c:crossBetween val="midCat"/>
        <c:majorUnit val="0.1"/>
        <c:minorUnit val="4.0000000000000203E-18"/>
      </c:valAx>
      <c:spPr>
        <a:noFill/>
      </c:spPr>
    </c:plotArea>
    <c:plotVisOnly val="1"/>
    <c:dispBlanksAs val="gap"/>
    <c:showDLblsOverMax val="0"/>
  </c:chart>
  <c:spPr>
    <a:noFill/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3055555555555601"/>
          <c:y val="5.0925925925925902E-2"/>
          <c:w val="0.58055555555555605"/>
          <c:h val="0.94907407407407496"/>
        </c:manualLayout>
      </c:layout>
      <c:doughnutChart>
        <c:varyColors val="1"/>
        <c:ser>
          <c:idx val="0"/>
          <c:order val="0"/>
          <c:dPt>
            <c:idx val="0"/>
            <c:bubble3D val="0"/>
            <c:spPr>
              <a:noFill/>
            </c:spPr>
            <c:extLst>
              <c:ext xmlns:c16="http://schemas.microsoft.com/office/drawing/2014/chart" uri="{C3380CC4-5D6E-409C-BE32-E72D297353CC}">
                <c16:uniqueId val="{00000001-32FA-476C-B796-93D3CF0FD25A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0"/>
            <c:showVal val="0"/>
            <c:showCatName val="1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'Objetivos e Metas'!$X$103:$X$107</c:f>
              <c:strCache>
                <c:ptCount val="5"/>
                <c:pt idx="1">
                  <c:v>Ruim</c:v>
                </c:pt>
                <c:pt idx="2">
                  <c:v>Regular</c:v>
                </c:pt>
                <c:pt idx="3">
                  <c:v>Bom</c:v>
                </c:pt>
                <c:pt idx="4">
                  <c:v>Ótimo</c:v>
                </c:pt>
              </c:strCache>
            </c:strRef>
          </c:cat>
          <c:val>
            <c:numRef>
              <c:f>'Objetivos e Metas'!$Y$103:$Y$107</c:f>
              <c:numCache>
                <c:formatCode>_(* #,##0.00_);_(* \(#,##0.00\);_(* "-"??_);_(@_)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2FA-476C-B796-93D3CF0FD2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90"/>
        <c:holeSize val="50"/>
      </c:doughnutChart>
    </c:plotArea>
    <c:plotVisOnly val="1"/>
    <c:dispBlanksAs val="zero"/>
    <c:showDLblsOverMax val="0"/>
  </c:chart>
  <c:spPr>
    <a:noFill/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'Objetivos e Metas'!$AA$102</c:f>
              <c:strCache>
                <c:ptCount val="1"/>
                <c:pt idx="0">
                  <c:v>Agulha</c:v>
                </c:pt>
              </c:strCache>
            </c:strRef>
          </c:tx>
          <c:spPr>
            <a:ln w="28575">
              <a:solidFill>
                <a:srgbClr val="333333"/>
              </a:solidFill>
            </a:ln>
          </c:spPr>
          <c:dPt>
            <c:idx val="0"/>
            <c:marker>
              <c:symbol val="circle"/>
              <c:size val="10"/>
              <c:spPr>
                <a:solidFill>
                  <a:srgbClr val="000000"/>
                </a:solidFill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0-F973-4463-80AF-D034FDB9E838}"/>
              </c:ext>
            </c:extLst>
          </c:dPt>
          <c:dPt>
            <c:idx val="1"/>
            <c:marker>
              <c:symbol val="none"/>
            </c:marker>
            <c:bubble3D val="0"/>
            <c:extLst>
              <c:ext xmlns:c16="http://schemas.microsoft.com/office/drawing/2014/chart" uri="{C3380CC4-5D6E-409C-BE32-E72D297353CC}">
                <c16:uniqueId val="{00000001-F973-4463-80AF-D034FDB9E838}"/>
              </c:ext>
            </c:extLst>
          </c:dPt>
          <c:xVal>
            <c:strRef>
              <c:f>'Objetivos e Metas'!$AA$104:$AA$105</c:f>
              <c:strCache>
                <c:ptCount val="2"/>
                <c:pt idx="0">
                  <c:v> -   </c:v>
                </c:pt>
                <c:pt idx="1">
                  <c:v>  </c:v>
                </c:pt>
              </c:strCache>
            </c:strRef>
          </c:xVal>
          <c:yVal>
            <c:numRef>
              <c:f>'Objetivos e Metas'!$AB$104:$AB$105</c:f>
              <c:numCache>
                <c:formatCode>_(* #,##0.00_);_(* \(#,##0.00\);_(* "-"??_);_(@_)</c:formatCode>
                <c:ptCount val="2"/>
                <c:pt idx="0">
                  <c:v>0.03</c:v>
                </c:pt>
                <c:pt idx="1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F973-4463-80AF-D034FDB9E8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76997488"/>
        <c:axId val="276985520"/>
      </c:scatterChart>
      <c:valAx>
        <c:axId val="276997488"/>
        <c:scaling>
          <c:orientation val="minMax"/>
          <c:max val="1"/>
          <c:min val="-1"/>
        </c:scaling>
        <c:delete val="1"/>
        <c:axPos val="b"/>
        <c:numFmt formatCode="_(* #,##0.00_);_(* \(#,##0.00\);_(* &quot;-&quot;??_);_(@_)" sourceLinked="1"/>
        <c:majorTickMark val="out"/>
        <c:minorTickMark val="none"/>
        <c:tickLblPos val="none"/>
        <c:crossAx val="276985520"/>
        <c:crosses val="autoZero"/>
        <c:crossBetween val="midCat"/>
        <c:majorUnit val="0.1"/>
      </c:valAx>
      <c:valAx>
        <c:axId val="276985520"/>
        <c:scaling>
          <c:orientation val="minMax"/>
          <c:max val="1"/>
        </c:scaling>
        <c:delete val="1"/>
        <c:axPos val="l"/>
        <c:numFmt formatCode="_(* #,##0.00_);_(* \(#,##0.00\);_(* &quot;-&quot;??_);_(@_)" sourceLinked="1"/>
        <c:majorTickMark val="out"/>
        <c:minorTickMark val="none"/>
        <c:tickLblPos val="none"/>
        <c:crossAx val="276997488"/>
        <c:crosses val="autoZero"/>
        <c:crossBetween val="midCat"/>
        <c:majorUnit val="0.1"/>
        <c:minorUnit val="4.0000000000000203E-18"/>
      </c:valAx>
      <c:spPr>
        <a:noFill/>
      </c:spPr>
    </c:plotArea>
    <c:plotVisOnly val="1"/>
    <c:dispBlanksAs val="gap"/>
    <c:showDLblsOverMax val="0"/>
  </c:chart>
  <c:spPr>
    <a:noFill/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3055555555555601"/>
          <c:y val="5.0925925925925902E-2"/>
          <c:w val="0.58055555555555605"/>
          <c:h val="0.94907407407407496"/>
        </c:manualLayout>
      </c:layout>
      <c:doughnutChart>
        <c:varyColors val="1"/>
        <c:ser>
          <c:idx val="0"/>
          <c:order val="0"/>
          <c:dPt>
            <c:idx val="0"/>
            <c:bubble3D val="0"/>
            <c:spPr>
              <a:noFill/>
            </c:spPr>
            <c:extLst>
              <c:ext xmlns:c16="http://schemas.microsoft.com/office/drawing/2014/chart" uri="{C3380CC4-5D6E-409C-BE32-E72D297353CC}">
                <c16:uniqueId val="{00000001-97CA-4EC8-83A1-B33CE0DDA040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0"/>
            <c:showVal val="0"/>
            <c:showCatName val="1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'Objetivos e Metas'!$X$112:$X$116</c:f>
              <c:strCache>
                <c:ptCount val="5"/>
                <c:pt idx="1">
                  <c:v>Ruim</c:v>
                </c:pt>
                <c:pt idx="2">
                  <c:v>Regular</c:v>
                </c:pt>
                <c:pt idx="3">
                  <c:v>Bom</c:v>
                </c:pt>
                <c:pt idx="4">
                  <c:v>Ótimo</c:v>
                </c:pt>
              </c:strCache>
            </c:strRef>
          </c:cat>
          <c:val>
            <c:numRef>
              <c:f>'Objetivos e Metas'!$Y$112:$Y$116</c:f>
              <c:numCache>
                <c:formatCode>_(* #,##0.00_);_(* \(#,##0.00\);_(* "-"??_);_(@_)</c:formatCode>
                <c:ptCount val="5"/>
                <c:pt idx="0">
                  <c:v>5</c:v>
                </c:pt>
                <c:pt idx="1">
                  <c:v>3</c:v>
                </c:pt>
                <c:pt idx="2">
                  <c:v>1</c:v>
                </c:pt>
                <c:pt idx="3">
                  <c:v>0.5</c:v>
                </c:pt>
                <c:pt idx="4">
                  <c:v>0.5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7CA-4EC8-83A1-B33CE0DDA04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90"/>
        <c:holeSize val="50"/>
      </c:doughnutChart>
    </c:plotArea>
    <c:plotVisOnly val="1"/>
    <c:dispBlanksAs val="zero"/>
    <c:showDLblsOverMax val="0"/>
  </c:chart>
  <c:spPr>
    <a:noFill/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'Objetivos e Metas'!$AA$38</c:f>
              <c:strCache>
                <c:ptCount val="1"/>
                <c:pt idx="0">
                  <c:v>Agulha</c:v>
                </c:pt>
              </c:strCache>
            </c:strRef>
          </c:tx>
          <c:spPr>
            <a:ln w="28575">
              <a:solidFill>
                <a:srgbClr val="333333"/>
              </a:solidFill>
            </a:ln>
          </c:spPr>
          <c:dPt>
            <c:idx val="0"/>
            <c:marker>
              <c:symbol val="circle"/>
              <c:size val="10"/>
              <c:spPr>
                <a:solidFill>
                  <a:srgbClr val="000000"/>
                </a:solidFill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0-320B-404F-BB59-33BC1DDE906A}"/>
              </c:ext>
            </c:extLst>
          </c:dPt>
          <c:dPt>
            <c:idx val="1"/>
            <c:marker>
              <c:symbol val="none"/>
            </c:marker>
            <c:bubble3D val="0"/>
            <c:extLst>
              <c:ext xmlns:c16="http://schemas.microsoft.com/office/drawing/2014/chart" uri="{C3380CC4-5D6E-409C-BE32-E72D297353CC}">
                <c16:uniqueId val="{00000001-320B-404F-BB59-33BC1DDE906A}"/>
              </c:ext>
            </c:extLst>
          </c:dPt>
          <c:xVal>
            <c:numRef>
              <c:f>'Objetivos e Metas'!$AA$113:$AA$114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-6.1257422745431001E-17</c:v>
                </c:pt>
              </c:numCache>
            </c:numRef>
          </c:xVal>
          <c:yVal>
            <c:numRef>
              <c:f>'Objetivos e Metas'!$AB$113:$AB$114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320B-404F-BB59-33BC1DDE90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76990960"/>
        <c:axId val="276998032"/>
      </c:scatterChart>
      <c:valAx>
        <c:axId val="276990960"/>
        <c:scaling>
          <c:orientation val="minMax"/>
          <c:max val="1"/>
          <c:min val="-1"/>
        </c:scaling>
        <c:delete val="1"/>
        <c:axPos val="b"/>
        <c:numFmt formatCode="_(* #,##0.00_);_(* \(#,##0.00\);_(* &quot;-&quot;??_);_(@_)" sourceLinked="1"/>
        <c:majorTickMark val="out"/>
        <c:minorTickMark val="none"/>
        <c:tickLblPos val="none"/>
        <c:crossAx val="276998032"/>
        <c:crosses val="autoZero"/>
        <c:crossBetween val="midCat"/>
        <c:majorUnit val="0.1"/>
      </c:valAx>
      <c:valAx>
        <c:axId val="276998032"/>
        <c:scaling>
          <c:orientation val="minMax"/>
          <c:max val="1"/>
        </c:scaling>
        <c:delete val="1"/>
        <c:axPos val="l"/>
        <c:numFmt formatCode="_(* #,##0.00_);_(* \(#,##0.00\);_(* &quot;-&quot;??_);_(@_)" sourceLinked="1"/>
        <c:majorTickMark val="out"/>
        <c:minorTickMark val="none"/>
        <c:tickLblPos val="none"/>
        <c:crossAx val="276990960"/>
        <c:crosses val="autoZero"/>
        <c:crossBetween val="midCat"/>
        <c:majorUnit val="0.1"/>
        <c:minorUnit val="4.0000000000000203E-18"/>
      </c:valAx>
      <c:spPr>
        <a:noFill/>
      </c:spPr>
    </c:plotArea>
    <c:plotVisOnly val="1"/>
    <c:dispBlanksAs val="gap"/>
    <c:showDLblsOverMax val="0"/>
  </c:chart>
  <c:spPr>
    <a:noFill/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3055555555555601"/>
          <c:y val="5.0925925925925902E-2"/>
          <c:w val="0.58055555555555605"/>
          <c:h val="0.94907407407407496"/>
        </c:manualLayout>
      </c:layout>
      <c:doughnutChart>
        <c:varyColors val="1"/>
        <c:ser>
          <c:idx val="0"/>
          <c:order val="0"/>
          <c:dPt>
            <c:idx val="0"/>
            <c:bubble3D val="0"/>
            <c:spPr>
              <a:noFill/>
            </c:spPr>
            <c:extLst>
              <c:ext xmlns:c16="http://schemas.microsoft.com/office/drawing/2014/chart" uri="{C3380CC4-5D6E-409C-BE32-E72D297353CC}">
                <c16:uniqueId val="{00000001-7750-4367-AC3C-29BB462CD14E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0"/>
            <c:showVal val="0"/>
            <c:showCatName val="1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'Objetivos e Metas (2)'!$X$9:$X$13</c:f>
              <c:strCache>
                <c:ptCount val="5"/>
                <c:pt idx="1">
                  <c:v>Ruim</c:v>
                </c:pt>
                <c:pt idx="2">
                  <c:v>Regular</c:v>
                </c:pt>
                <c:pt idx="3">
                  <c:v>Bom</c:v>
                </c:pt>
                <c:pt idx="4">
                  <c:v>Ótimo</c:v>
                </c:pt>
              </c:strCache>
            </c:strRef>
          </c:cat>
          <c:val>
            <c:numRef>
              <c:f>'Objetivos e Metas (2)'!$Y$9:$Y$13</c:f>
              <c:numCache>
                <c:formatCode>_(* #,##0.00_);_(* \(#,##0.00\);_(* "-"??_);_(@_)</c:formatCode>
                <c:ptCount val="5"/>
                <c:pt idx="0">
                  <c:v>62500</c:v>
                </c:pt>
                <c:pt idx="1">
                  <c:v>37500</c:v>
                </c:pt>
                <c:pt idx="2">
                  <c:v>12500</c:v>
                </c:pt>
                <c:pt idx="3">
                  <c:v>6250</c:v>
                </c:pt>
                <c:pt idx="4">
                  <c:v>6250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750-4367-AC3C-29BB462CD14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90"/>
        <c:holeSize val="50"/>
      </c:doughnutChart>
    </c:plotArea>
    <c:plotVisOnly val="1"/>
    <c:dispBlanksAs val="zero"/>
    <c:showDLblsOverMax val="0"/>
  </c:chart>
  <c:spPr>
    <a:noFill/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'Objetivos e Metas (2)'!$AA$8</c:f>
              <c:strCache>
                <c:ptCount val="1"/>
                <c:pt idx="0">
                  <c:v>Agulha</c:v>
                </c:pt>
              </c:strCache>
            </c:strRef>
          </c:tx>
          <c:spPr>
            <a:ln w="28575">
              <a:solidFill>
                <a:srgbClr val="333333"/>
              </a:solidFill>
            </a:ln>
          </c:spPr>
          <c:dPt>
            <c:idx val="0"/>
            <c:marker>
              <c:symbol val="circle"/>
              <c:size val="10"/>
              <c:spPr>
                <a:solidFill>
                  <a:srgbClr val="000000"/>
                </a:solidFill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0-85B0-4A15-BC0E-54F1B56DA146}"/>
              </c:ext>
            </c:extLst>
          </c:dPt>
          <c:dPt>
            <c:idx val="1"/>
            <c:marker>
              <c:symbol val="none"/>
            </c:marker>
            <c:bubble3D val="0"/>
            <c:extLst>
              <c:ext xmlns:c16="http://schemas.microsoft.com/office/drawing/2014/chart" uri="{C3380CC4-5D6E-409C-BE32-E72D297353CC}">
                <c16:uniqueId val="{00000001-85B0-4A15-BC0E-54F1B56DA146}"/>
              </c:ext>
            </c:extLst>
          </c:dPt>
          <c:xVal>
            <c:numRef>
              <c:f>'Objetivos e Metas (2)'!$AA$10:$AA$11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-8.7851196550743318E-2</c:v>
                </c:pt>
              </c:numCache>
            </c:numRef>
          </c:xVal>
          <c:yVal>
            <c:numRef>
              <c:f>'Objetivos e Metas (2)'!$AB$10:$AB$11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0.9961336091431725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85B0-4A15-BC0E-54F1B56DA1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3719536"/>
        <c:axId val="323733680"/>
      </c:scatterChart>
      <c:valAx>
        <c:axId val="323719536"/>
        <c:scaling>
          <c:orientation val="minMax"/>
          <c:max val="1"/>
          <c:min val="-1"/>
        </c:scaling>
        <c:delete val="1"/>
        <c:axPos val="b"/>
        <c:numFmt formatCode="_(* #,##0.00_);_(* \(#,##0.00\);_(* &quot;-&quot;??_);_(@_)" sourceLinked="1"/>
        <c:majorTickMark val="out"/>
        <c:minorTickMark val="none"/>
        <c:tickLblPos val="none"/>
        <c:crossAx val="323733680"/>
        <c:crosses val="autoZero"/>
        <c:crossBetween val="midCat"/>
        <c:majorUnit val="0.1"/>
      </c:valAx>
      <c:valAx>
        <c:axId val="323733680"/>
        <c:scaling>
          <c:orientation val="minMax"/>
          <c:max val="1"/>
        </c:scaling>
        <c:delete val="1"/>
        <c:axPos val="l"/>
        <c:numFmt formatCode="_(* #,##0.00_);_(* \(#,##0.00\);_(* &quot;-&quot;??_);_(@_)" sourceLinked="1"/>
        <c:majorTickMark val="out"/>
        <c:minorTickMark val="none"/>
        <c:tickLblPos val="none"/>
        <c:crossAx val="323719536"/>
        <c:crosses val="autoZero"/>
        <c:crossBetween val="midCat"/>
        <c:majorUnit val="0.1"/>
        <c:minorUnit val="4.0000000000000203E-18"/>
      </c:valAx>
      <c:spPr>
        <a:noFill/>
      </c:spPr>
    </c:plotArea>
    <c:plotVisOnly val="1"/>
    <c:dispBlanksAs val="gap"/>
    <c:showDLblsOverMax val="0"/>
  </c:chart>
  <c:spPr>
    <a:noFill/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3055555555555601"/>
          <c:y val="5.0925925925925902E-2"/>
          <c:w val="0.58055555555555605"/>
          <c:h val="0.94907407407407496"/>
        </c:manualLayout>
      </c:layout>
      <c:doughnutChart>
        <c:varyColors val="1"/>
        <c:ser>
          <c:idx val="0"/>
          <c:order val="0"/>
          <c:dPt>
            <c:idx val="0"/>
            <c:bubble3D val="0"/>
            <c:spPr>
              <a:noFill/>
            </c:spPr>
            <c:extLst>
              <c:ext xmlns:c16="http://schemas.microsoft.com/office/drawing/2014/chart" uri="{C3380CC4-5D6E-409C-BE32-E72D297353CC}">
                <c16:uniqueId val="{00000001-A0E1-45BB-9F12-DB6EAA299598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0"/>
            <c:showVal val="0"/>
            <c:showCatName val="1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'Objetivos e Metas (2)'!$X$18:$X$22</c:f>
              <c:strCache>
                <c:ptCount val="5"/>
                <c:pt idx="1">
                  <c:v>Ruim</c:v>
                </c:pt>
                <c:pt idx="2">
                  <c:v>Regular</c:v>
                </c:pt>
                <c:pt idx="3">
                  <c:v>Bom</c:v>
                </c:pt>
                <c:pt idx="4">
                  <c:v>Ótimo</c:v>
                </c:pt>
              </c:strCache>
            </c:strRef>
          </c:cat>
          <c:val>
            <c:numRef>
              <c:f>'Objetivos e Metas (2)'!$Y$18:$Y$22</c:f>
              <c:numCache>
                <c:formatCode>_(* #,##0.00_);_(* \(#,##0.00\);_(* "-"??_);_(@_)</c:formatCode>
                <c:ptCount val="5"/>
                <c:pt idx="0">
                  <c:v>12700</c:v>
                </c:pt>
                <c:pt idx="1">
                  <c:v>7620</c:v>
                </c:pt>
                <c:pt idx="2">
                  <c:v>2540</c:v>
                </c:pt>
                <c:pt idx="3">
                  <c:v>1270</c:v>
                </c:pt>
                <c:pt idx="4">
                  <c:v>1270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0E1-45BB-9F12-DB6EAA2995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90"/>
        <c:holeSize val="50"/>
      </c:doughnutChart>
    </c:plotArea>
    <c:plotVisOnly val="1"/>
    <c:dispBlanksAs val="zero"/>
    <c:showDLblsOverMax val="0"/>
  </c:chart>
  <c:spPr>
    <a:noFill/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'Objetivos e Metas (2)'!$AA$17</c:f>
              <c:strCache>
                <c:ptCount val="1"/>
                <c:pt idx="0">
                  <c:v>Agulha</c:v>
                </c:pt>
              </c:strCache>
            </c:strRef>
          </c:tx>
          <c:spPr>
            <a:ln w="28575">
              <a:solidFill>
                <a:srgbClr val="333333"/>
              </a:solidFill>
            </a:ln>
          </c:spPr>
          <c:dPt>
            <c:idx val="0"/>
            <c:marker>
              <c:symbol val="circle"/>
              <c:size val="10"/>
              <c:spPr>
                <a:solidFill>
                  <a:srgbClr val="000000"/>
                </a:solidFill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0-81A2-4402-AA9F-A2542F989C85}"/>
              </c:ext>
            </c:extLst>
          </c:dPt>
          <c:dPt>
            <c:idx val="1"/>
            <c:marker>
              <c:symbol val="none"/>
            </c:marker>
            <c:bubble3D val="0"/>
            <c:extLst>
              <c:ext xmlns:c16="http://schemas.microsoft.com/office/drawing/2014/chart" uri="{C3380CC4-5D6E-409C-BE32-E72D297353CC}">
                <c16:uniqueId val="{00000001-81A2-4402-AA9F-A2542F989C85}"/>
              </c:ext>
            </c:extLst>
          </c:dPt>
          <c:xVal>
            <c:numRef>
              <c:f>'Objetivos e Metas (2)'!$AA$19:$AA$20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-0.56962972587985716</c:v>
                </c:pt>
              </c:numCache>
            </c:numRef>
          </c:xVal>
          <c:yVal>
            <c:numRef>
              <c:f>'Objetivos e Metas (2)'!$AB$19:$AB$20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0.82190143897795842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81A2-4402-AA9F-A2542F989C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3734768"/>
        <c:axId val="323744560"/>
      </c:scatterChart>
      <c:valAx>
        <c:axId val="323734768"/>
        <c:scaling>
          <c:orientation val="minMax"/>
          <c:max val="1"/>
          <c:min val="-1"/>
        </c:scaling>
        <c:delete val="1"/>
        <c:axPos val="b"/>
        <c:numFmt formatCode="_(* #,##0.00_);_(* \(#,##0.00\);_(* &quot;-&quot;??_);_(@_)" sourceLinked="1"/>
        <c:majorTickMark val="out"/>
        <c:minorTickMark val="none"/>
        <c:tickLblPos val="none"/>
        <c:crossAx val="323744560"/>
        <c:crosses val="autoZero"/>
        <c:crossBetween val="midCat"/>
        <c:majorUnit val="0.1"/>
      </c:valAx>
      <c:valAx>
        <c:axId val="323744560"/>
        <c:scaling>
          <c:orientation val="minMax"/>
          <c:max val="1"/>
        </c:scaling>
        <c:delete val="1"/>
        <c:axPos val="l"/>
        <c:numFmt formatCode="_(* #,##0.00_);_(* \(#,##0.00\);_(* &quot;-&quot;??_);_(@_)" sourceLinked="1"/>
        <c:majorTickMark val="out"/>
        <c:minorTickMark val="none"/>
        <c:tickLblPos val="none"/>
        <c:crossAx val="323734768"/>
        <c:crosses val="autoZero"/>
        <c:crossBetween val="midCat"/>
        <c:majorUnit val="0.1"/>
        <c:minorUnit val="4.0000000000000203E-18"/>
      </c:valAx>
      <c:spPr>
        <a:noFill/>
      </c:spPr>
    </c:plotArea>
    <c:plotVisOnly val="1"/>
    <c:dispBlanksAs val="gap"/>
    <c:showDLblsOverMax val="0"/>
  </c:chart>
  <c:spPr>
    <a:noFill/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3055555555555601"/>
          <c:y val="5.0925925925925902E-2"/>
          <c:w val="0.58055555555555605"/>
          <c:h val="0.94907407407407496"/>
        </c:manualLayout>
      </c:layout>
      <c:doughnutChart>
        <c:varyColors val="1"/>
        <c:ser>
          <c:idx val="0"/>
          <c:order val="0"/>
          <c:dPt>
            <c:idx val="0"/>
            <c:bubble3D val="0"/>
            <c:spPr>
              <a:noFill/>
            </c:spPr>
            <c:extLst>
              <c:ext xmlns:c16="http://schemas.microsoft.com/office/drawing/2014/chart" uri="{C3380CC4-5D6E-409C-BE32-E72D297353CC}">
                <c16:uniqueId val="{00000001-90E8-48C9-9333-5BC4059B1310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0"/>
            <c:showVal val="0"/>
            <c:showCatName val="1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'Objetivos e Metas (2)'!$X$30:$X$34</c:f>
              <c:strCache>
                <c:ptCount val="5"/>
                <c:pt idx="1">
                  <c:v>Ruim</c:v>
                </c:pt>
                <c:pt idx="2">
                  <c:v>Regular</c:v>
                </c:pt>
                <c:pt idx="3">
                  <c:v>Bom</c:v>
                </c:pt>
                <c:pt idx="4">
                  <c:v>Ótimo</c:v>
                </c:pt>
              </c:strCache>
            </c:strRef>
          </c:cat>
          <c:val>
            <c:numRef>
              <c:f>'Objetivos e Metas (2)'!$Y$30:$Y$34</c:f>
              <c:numCache>
                <c:formatCode>_(* #,##0.00_);_(* \(#,##0.00\);_(* "-"??_);_(@_)</c:formatCode>
                <c:ptCount val="5"/>
                <c:pt idx="0">
                  <c:v>62500</c:v>
                </c:pt>
                <c:pt idx="1">
                  <c:v>37500</c:v>
                </c:pt>
                <c:pt idx="2">
                  <c:v>12500</c:v>
                </c:pt>
                <c:pt idx="3">
                  <c:v>6250</c:v>
                </c:pt>
                <c:pt idx="4">
                  <c:v>6250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0E8-48C9-9333-5BC4059B13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90"/>
        <c:holeSize val="50"/>
      </c:doughnutChart>
    </c:plotArea>
    <c:plotVisOnly val="1"/>
    <c:dispBlanksAs val="zero"/>
    <c:showDLblsOverMax val="0"/>
  </c:chart>
  <c:spPr>
    <a:noFill/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'Objetivos e Metas (2)'!$AA$29</c:f>
              <c:strCache>
                <c:ptCount val="1"/>
                <c:pt idx="0">
                  <c:v>Agulha</c:v>
                </c:pt>
              </c:strCache>
            </c:strRef>
          </c:tx>
          <c:spPr>
            <a:ln w="28575">
              <a:solidFill>
                <a:srgbClr val="333333"/>
              </a:solidFill>
            </a:ln>
          </c:spPr>
          <c:dPt>
            <c:idx val="0"/>
            <c:marker>
              <c:symbol val="circle"/>
              <c:size val="10"/>
              <c:spPr>
                <a:solidFill>
                  <a:srgbClr val="000000"/>
                </a:solidFill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0-DDD0-42E0-BF49-387AE1929084}"/>
              </c:ext>
            </c:extLst>
          </c:dPt>
          <c:dPt>
            <c:idx val="1"/>
            <c:marker>
              <c:symbol val="none"/>
            </c:marker>
            <c:bubble3D val="0"/>
            <c:extLst>
              <c:ext xmlns:c16="http://schemas.microsoft.com/office/drawing/2014/chart" uri="{C3380CC4-5D6E-409C-BE32-E72D297353CC}">
                <c16:uniqueId val="{00000001-DDD0-42E0-BF49-387AE1929084}"/>
              </c:ext>
            </c:extLst>
          </c:dPt>
          <c:xVal>
            <c:numRef>
              <c:f>'Objetivos e Metas (2)'!$AA$31:$AA$32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-0.92023184736587038</c:v>
                </c:pt>
              </c:numCache>
            </c:numRef>
          </c:xVal>
          <c:yVal>
            <c:numRef>
              <c:f>'Objetivos e Metas (2)'!$AB$31:$AB$32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0.39137366683720243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DDD0-42E0-BF49-387AE192908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3735856"/>
        <c:axId val="323747280"/>
      </c:scatterChart>
      <c:valAx>
        <c:axId val="323735856"/>
        <c:scaling>
          <c:orientation val="minMax"/>
          <c:max val="1"/>
          <c:min val="-1"/>
        </c:scaling>
        <c:delete val="1"/>
        <c:axPos val="b"/>
        <c:numFmt formatCode="_(* #,##0.00_);_(* \(#,##0.00\);_(* &quot;-&quot;??_);_(@_)" sourceLinked="1"/>
        <c:majorTickMark val="out"/>
        <c:minorTickMark val="none"/>
        <c:tickLblPos val="none"/>
        <c:crossAx val="323747280"/>
        <c:crosses val="autoZero"/>
        <c:crossBetween val="midCat"/>
        <c:majorUnit val="0.1"/>
      </c:valAx>
      <c:valAx>
        <c:axId val="323747280"/>
        <c:scaling>
          <c:orientation val="minMax"/>
          <c:max val="1"/>
        </c:scaling>
        <c:delete val="1"/>
        <c:axPos val="l"/>
        <c:numFmt formatCode="_(* #,##0.00_);_(* \(#,##0.00\);_(* &quot;-&quot;??_);_(@_)" sourceLinked="1"/>
        <c:majorTickMark val="out"/>
        <c:minorTickMark val="none"/>
        <c:tickLblPos val="none"/>
        <c:crossAx val="323735856"/>
        <c:crosses val="autoZero"/>
        <c:crossBetween val="midCat"/>
        <c:majorUnit val="0.1"/>
        <c:minorUnit val="4.0000000000000203E-18"/>
      </c:valAx>
      <c:spPr>
        <a:noFill/>
      </c:spPr>
    </c:plotArea>
    <c:plotVisOnly val="1"/>
    <c:dispBlanksAs val="gap"/>
    <c:showDLblsOverMax val="0"/>
  </c:chart>
  <c:spPr>
    <a:noFill/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3055555555555601"/>
          <c:y val="5.0925925925925902E-2"/>
          <c:w val="0.58055555555555605"/>
          <c:h val="0.94907407407407496"/>
        </c:manualLayout>
      </c:layout>
      <c:doughnutChart>
        <c:varyColors val="1"/>
        <c:ser>
          <c:idx val="0"/>
          <c:order val="0"/>
          <c:dPt>
            <c:idx val="0"/>
            <c:bubble3D val="0"/>
            <c:spPr>
              <a:noFill/>
            </c:spPr>
            <c:extLst>
              <c:ext xmlns:c16="http://schemas.microsoft.com/office/drawing/2014/chart" uri="{C3380CC4-5D6E-409C-BE32-E72D297353CC}">
                <c16:uniqueId val="{00000001-AF77-471B-82A0-B6336D341E86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0"/>
            <c:showVal val="0"/>
            <c:showCatName val="1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'Objetivos e Metas (2)'!$X$39:$X$43</c:f>
              <c:strCache>
                <c:ptCount val="5"/>
                <c:pt idx="1">
                  <c:v>Ruim</c:v>
                </c:pt>
                <c:pt idx="2">
                  <c:v>Regular</c:v>
                </c:pt>
                <c:pt idx="3">
                  <c:v>Bom</c:v>
                </c:pt>
                <c:pt idx="4">
                  <c:v>Ótimo</c:v>
                </c:pt>
              </c:strCache>
            </c:strRef>
          </c:cat>
          <c:val>
            <c:numRef>
              <c:f>'Objetivos e Metas (2)'!$Y$39:$Y$43</c:f>
              <c:numCache>
                <c:formatCode>_(* #,##0.00_);_(* \(#,##0.00\);_(* "-"??_);_(@_)</c:formatCode>
                <c:ptCount val="5"/>
                <c:pt idx="0">
                  <c:v>2700</c:v>
                </c:pt>
                <c:pt idx="1">
                  <c:v>1620</c:v>
                </c:pt>
                <c:pt idx="2">
                  <c:v>540</c:v>
                </c:pt>
                <c:pt idx="3">
                  <c:v>270</c:v>
                </c:pt>
                <c:pt idx="4">
                  <c:v>270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F77-471B-82A0-B6336D341E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90"/>
        <c:holeSize val="50"/>
      </c:doughnutChart>
    </c:plotArea>
    <c:plotVisOnly val="1"/>
    <c:dispBlanksAs val="zero"/>
    <c:showDLblsOverMax val="0"/>
  </c:chart>
  <c:spPr>
    <a:noFill/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'Objetivos e Metas (2)'!$AA$38</c:f>
              <c:strCache>
                <c:ptCount val="1"/>
                <c:pt idx="0">
                  <c:v>Agulha</c:v>
                </c:pt>
              </c:strCache>
            </c:strRef>
          </c:tx>
          <c:spPr>
            <a:ln w="28575">
              <a:solidFill>
                <a:srgbClr val="333333"/>
              </a:solidFill>
            </a:ln>
          </c:spPr>
          <c:dPt>
            <c:idx val="0"/>
            <c:marker>
              <c:symbol val="circle"/>
              <c:size val="10"/>
              <c:spPr>
                <a:solidFill>
                  <a:srgbClr val="000000"/>
                </a:solidFill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0-349D-4B68-B282-01012128A38C}"/>
              </c:ext>
            </c:extLst>
          </c:dPt>
          <c:dPt>
            <c:idx val="1"/>
            <c:marker>
              <c:symbol val="none"/>
            </c:marker>
            <c:bubble3D val="0"/>
            <c:extLst>
              <c:ext xmlns:c16="http://schemas.microsoft.com/office/drawing/2014/chart" uri="{C3380CC4-5D6E-409C-BE32-E72D297353CC}">
                <c16:uniqueId val="{00000001-349D-4B68-B282-01012128A38C}"/>
              </c:ext>
            </c:extLst>
          </c:dPt>
          <c:xVal>
            <c:numRef>
              <c:f>'Objetivos e Metas (2)'!$AA$40:$AA$41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0.38536926614244821</c:v>
                </c:pt>
              </c:numCache>
            </c:numRef>
          </c:xVal>
          <c:yVal>
            <c:numRef>
              <c:f>'Objetivos e Metas (2)'!$AB$40:$AB$41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0.92276244435544241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349D-4B68-B282-01012128A3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3736944"/>
        <c:axId val="323739120"/>
      </c:scatterChart>
      <c:valAx>
        <c:axId val="323736944"/>
        <c:scaling>
          <c:orientation val="minMax"/>
          <c:max val="1"/>
          <c:min val="-1"/>
        </c:scaling>
        <c:delete val="1"/>
        <c:axPos val="b"/>
        <c:numFmt formatCode="_(* #,##0.00_);_(* \(#,##0.00\);_(* &quot;-&quot;??_);_(@_)" sourceLinked="1"/>
        <c:majorTickMark val="out"/>
        <c:minorTickMark val="none"/>
        <c:tickLblPos val="none"/>
        <c:crossAx val="323739120"/>
        <c:crosses val="autoZero"/>
        <c:crossBetween val="midCat"/>
        <c:majorUnit val="0.1"/>
      </c:valAx>
      <c:valAx>
        <c:axId val="323739120"/>
        <c:scaling>
          <c:orientation val="minMax"/>
          <c:max val="1"/>
        </c:scaling>
        <c:delete val="1"/>
        <c:axPos val="l"/>
        <c:numFmt formatCode="_(* #,##0.00_);_(* \(#,##0.00\);_(* &quot;-&quot;??_);_(@_)" sourceLinked="1"/>
        <c:majorTickMark val="out"/>
        <c:minorTickMark val="none"/>
        <c:tickLblPos val="none"/>
        <c:crossAx val="323736944"/>
        <c:crosses val="autoZero"/>
        <c:crossBetween val="midCat"/>
        <c:majorUnit val="0.1"/>
        <c:minorUnit val="4.0000000000000203E-18"/>
      </c:valAx>
      <c:spPr>
        <a:noFill/>
      </c:spPr>
    </c:plotArea>
    <c:plotVisOnly val="1"/>
    <c:dispBlanksAs val="gap"/>
    <c:showDLblsOverMax val="0"/>
  </c:chart>
  <c:spPr>
    <a:noFill/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3055555555555601"/>
          <c:y val="5.0925925925925902E-2"/>
          <c:w val="0.58055555555555605"/>
          <c:h val="0.94907407407407496"/>
        </c:manualLayout>
      </c:layout>
      <c:doughnutChart>
        <c:varyColors val="1"/>
        <c:ser>
          <c:idx val="0"/>
          <c:order val="0"/>
          <c:dPt>
            <c:idx val="0"/>
            <c:bubble3D val="0"/>
            <c:spPr>
              <a:noFill/>
            </c:spPr>
            <c:extLst>
              <c:ext xmlns:c16="http://schemas.microsoft.com/office/drawing/2014/chart" uri="{C3380CC4-5D6E-409C-BE32-E72D297353CC}">
                <c16:uniqueId val="{00000001-D5AE-4331-9A07-575BEFB54E4C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0"/>
            <c:showVal val="0"/>
            <c:showCatName val="1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'Objetivos e Metas (2)'!$X$52:$X$56</c:f>
              <c:strCache>
                <c:ptCount val="5"/>
                <c:pt idx="1">
                  <c:v>Ruim</c:v>
                </c:pt>
                <c:pt idx="2">
                  <c:v>Regular</c:v>
                </c:pt>
                <c:pt idx="3">
                  <c:v>Bom</c:v>
                </c:pt>
                <c:pt idx="4">
                  <c:v>Ótimo</c:v>
                </c:pt>
              </c:strCache>
            </c:strRef>
          </c:cat>
          <c:val>
            <c:numRef>
              <c:f>'Objetivos e Metas (2)'!$Y$52:$Y$56</c:f>
              <c:numCache>
                <c:formatCode>_(* #,##0.00_);_(* \(#,##0.00\);_(* "-"??_);_(@_)</c:formatCode>
                <c:ptCount val="5"/>
                <c:pt idx="0">
                  <c:v>21000</c:v>
                </c:pt>
                <c:pt idx="1">
                  <c:v>12600</c:v>
                </c:pt>
                <c:pt idx="2">
                  <c:v>4200</c:v>
                </c:pt>
                <c:pt idx="3">
                  <c:v>2100</c:v>
                </c:pt>
                <c:pt idx="4">
                  <c:v>2100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5AE-4331-9A07-575BEFB54E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90"/>
        <c:holeSize val="50"/>
      </c:doughnutChart>
    </c:plotArea>
    <c:plotVisOnly val="1"/>
    <c:dispBlanksAs val="zero"/>
    <c:showDLblsOverMax val="0"/>
  </c:chart>
  <c:spPr>
    <a:noFill/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'Objetivos e Metas (2)'!$AA$51</c:f>
              <c:strCache>
                <c:ptCount val="1"/>
                <c:pt idx="0">
                  <c:v>Agulha</c:v>
                </c:pt>
              </c:strCache>
            </c:strRef>
          </c:tx>
          <c:spPr>
            <a:ln w="28575">
              <a:solidFill>
                <a:srgbClr val="333333"/>
              </a:solidFill>
            </a:ln>
          </c:spPr>
          <c:dPt>
            <c:idx val="0"/>
            <c:marker>
              <c:symbol val="circle"/>
              <c:size val="10"/>
              <c:spPr>
                <a:solidFill>
                  <a:srgbClr val="000000"/>
                </a:solidFill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0-2B55-4B39-B522-0ECB3164A31D}"/>
              </c:ext>
            </c:extLst>
          </c:dPt>
          <c:dPt>
            <c:idx val="1"/>
            <c:marker>
              <c:symbol val="none"/>
            </c:marker>
            <c:bubble3D val="0"/>
            <c:extLst>
              <c:ext xmlns:c16="http://schemas.microsoft.com/office/drawing/2014/chart" uri="{C3380CC4-5D6E-409C-BE32-E72D297353CC}">
                <c16:uniqueId val="{00000001-2B55-4B39-B522-0ECB3164A31D}"/>
              </c:ext>
            </c:extLst>
          </c:dPt>
          <c:xVal>
            <c:numRef>
              <c:f>'Objetivos e Metas (2)'!$AA$53:$AA$54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1</c:v>
                </c:pt>
              </c:numCache>
            </c:numRef>
          </c:xVal>
          <c:yVal>
            <c:numRef>
              <c:f>'Objetivos e Metas (2)'!$AB$53:$AB$54</c:f>
              <c:numCache>
                <c:formatCode>_(* #,##0.00_);_(* \(#,##0.00\);_(* "-"??_);_(@_)</c:formatCode>
                <c:ptCount val="2"/>
                <c:pt idx="0">
                  <c:v>0.03</c:v>
                </c:pt>
                <c:pt idx="1">
                  <c:v>1.22514845490862E-16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2B55-4B39-B522-0ECB3164A3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3741840"/>
        <c:axId val="323738576"/>
      </c:scatterChart>
      <c:valAx>
        <c:axId val="323741840"/>
        <c:scaling>
          <c:orientation val="minMax"/>
          <c:max val="1"/>
          <c:min val="-1"/>
        </c:scaling>
        <c:delete val="1"/>
        <c:axPos val="b"/>
        <c:numFmt formatCode="_(* #,##0.00_);_(* \(#,##0.00\);_(* &quot;-&quot;??_);_(@_)" sourceLinked="1"/>
        <c:majorTickMark val="out"/>
        <c:minorTickMark val="none"/>
        <c:tickLblPos val="none"/>
        <c:crossAx val="323738576"/>
        <c:crosses val="autoZero"/>
        <c:crossBetween val="midCat"/>
        <c:majorUnit val="0.1"/>
      </c:valAx>
      <c:valAx>
        <c:axId val="323738576"/>
        <c:scaling>
          <c:orientation val="minMax"/>
          <c:max val="1"/>
        </c:scaling>
        <c:delete val="1"/>
        <c:axPos val="l"/>
        <c:numFmt formatCode="_(* #,##0.00_);_(* \(#,##0.00\);_(* &quot;-&quot;??_);_(@_)" sourceLinked="1"/>
        <c:majorTickMark val="out"/>
        <c:minorTickMark val="none"/>
        <c:tickLblPos val="none"/>
        <c:crossAx val="323741840"/>
        <c:crosses val="autoZero"/>
        <c:crossBetween val="midCat"/>
        <c:majorUnit val="0.1"/>
        <c:minorUnit val="4.0000000000000203E-18"/>
      </c:valAx>
      <c:spPr>
        <a:noFill/>
      </c:spPr>
    </c:plotArea>
    <c:plotVisOnly val="1"/>
    <c:dispBlanksAs val="gap"/>
    <c:showDLblsOverMax val="0"/>
  </c:chart>
  <c:spPr>
    <a:noFill/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3055555555555601"/>
          <c:y val="5.0925925925925902E-2"/>
          <c:w val="0.58055555555555605"/>
          <c:h val="0.94907407407407496"/>
        </c:manualLayout>
      </c:layout>
      <c:doughnutChart>
        <c:varyColors val="1"/>
        <c:ser>
          <c:idx val="0"/>
          <c:order val="0"/>
          <c:dPt>
            <c:idx val="0"/>
            <c:bubble3D val="0"/>
            <c:spPr>
              <a:noFill/>
            </c:spPr>
            <c:extLst>
              <c:ext xmlns:c16="http://schemas.microsoft.com/office/drawing/2014/chart" uri="{C3380CC4-5D6E-409C-BE32-E72D297353CC}">
                <c16:uniqueId val="{00000001-861F-4116-BB85-EB714E052250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0"/>
            <c:showVal val="0"/>
            <c:showCatName val="1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'Objetivos e Metas (2)'!$X$61:$X$65</c:f>
              <c:strCache>
                <c:ptCount val="5"/>
                <c:pt idx="1">
                  <c:v>Ruim</c:v>
                </c:pt>
                <c:pt idx="2">
                  <c:v>Regular</c:v>
                </c:pt>
                <c:pt idx="3">
                  <c:v>Bom</c:v>
                </c:pt>
                <c:pt idx="4">
                  <c:v>Ótimo</c:v>
                </c:pt>
              </c:strCache>
            </c:strRef>
          </c:cat>
          <c:val>
            <c:numRef>
              <c:f>'Objetivos e Metas (2)'!$Y$61:$Y$65</c:f>
              <c:numCache>
                <c:formatCode>_(* #,##0.00_);_(* \(#,##0.00\);_(* "-"??_);_(@_)</c:formatCode>
                <c:ptCount val="5"/>
                <c:pt idx="0">
                  <c:v>22</c:v>
                </c:pt>
                <c:pt idx="1">
                  <c:v>13.2</c:v>
                </c:pt>
                <c:pt idx="2">
                  <c:v>4.4000000000000004</c:v>
                </c:pt>
                <c:pt idx="3">
                  <c:v>2.2000000000000002</c:v>
                </c:pt>
                <c:pt idx="4">
                  <c:v>2.2000000000000002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61F-4116-BB85-EB714E0522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90"/>
        <c:holeSize val="50"/>
      </c:doughnutChart>
    </c:plotArea>
    <c:plotVisOnly val="1"/>
    <c:dispBlanksAs val="zero"/>
    <c:showDLblsOverMax val="0"/>
  </c:chart>
  <c:spPr>
    <a:noFill/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'Objetivos e Metas (2)'!$AA$38</c:f>
              <c:strCache>
                <c:ptCount val="1"/>
                <c:pt idx="0">
                  <c:v>Agulha</c:v>
                </c:pt>
              </c:strCache>
            </c:strRef>
          </c:tx>
          <c:spPr>
            <a:ln w="28575">
              <a:solidFill>
                <a:srgbClr val="333333"/>
              </a:solidFill>
            </a:ln>
          </c:spPr>
          <c:dPt>
            <c:idx val="0"/>
            <c:marker>
              <c:symbol val="circle"/>
              <c:size val="10"/>
              <c:spPr>
                <a:solidFill>
                  <a:srgbClr val="000000"/>
                </a:solidFill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0-4283-4153-9473-2680811E0007}"/>
              </c:ext>
            </c:extLst>
          </c:dPt>
          <c:dPt>
            <c:idx val="1"/>
            <c:marker>
              <c:symbol val="none"/>
            </c:marker>
            <c:bubble3D val="0"/>
            <c:extLst>
              <c:ext xmlns:c16="http://schemas.microsoft.com/office/drawing/2014/chart" uri="{C3380CC4-5D6E-409C-BE32-E72D297353CC}">
                <c16:uniqueId val="{00000001-4283-4153-9473-2680811E0007}"/>
              </c:ext>
            </c:extLst>
          </c:dPt>
          <c:xVal>
            <c:numRef>
              <c:f>'Objetivos e Metas (2)'!$AA$62:$AA$63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1</c:v>
                </c:pt>
              </c:numCache>
            </c:numRef>
          </c:xVal>
          <c:yVal>
            <c:numRef>
              <c:f>'Objetivos e Metas (2)'!$AB$62:$AB$63</c:f>
              <c:numCache>
                <c:formatCode>_(* #,##0.00_);_(* \(#,##0.00\);_(* "-"??_);_(@_)</c:formatCode>
                <c:ptCount val="2"/>
                <c:pt idx="0">
                  <c:v>0.03</c:v>
                </c:pt>
                <c:pt idx="1">
                  <c:v>1.22514845490862E-16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4283-4153-9473-2680811E00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4989824"/>
        <c:axId val="324980576"/>
      </c:scatterChart>
      <c:valAx>
        <c:axId val="324989824"/>
        <c:scaling>
          <c:orientation val="minMax"/>
          <c:max val="1"/>
          <c:min val="-1"/>
        </c:scaling>
        <c:delete val="1"/>
        <c:axPos val="b"/>
        <c:numFmt formatCode="_(* #,##0.00_);_(* \(#,##0.00\);_(* &quot;-&quot;??_);_(@_)" sourceLinked="1"/>
        <c:majorTickMark val="out"/>
        <c:minorTickMark val="none"/>
        <c:tickLblPos val="none"/>
        <c:crossAx val="324980576"/>
        <c:crosses val="autoZero"/>
        <c:crossBetween val="midCat"/>
        <c:majorUnit val="0.1"/>
      </c:valAx>
      <c:valAx>
        <c:axId val="324980576"/>
        <c:scaling>
          <c:orientation val="minMax"/>
          <c:max val="1"/>
        </c:scaling>
        <c:delete val="1"/>
        <c:axPos val="l"/>
        <c:numFmt formatCode="_(* #,##0.00_);_(* \(#,##0.00\);_(* &quot;-&quot;??_);_(@_)" sourceLinked="1"/>
        <c:majorTickMark val="out"/>
        <c:minorTickMark val="none"/>
        <c:tickLblPos val="none"/>
        <c:crossAx val="324989824"/>
        <c:crosses val="autoZero"/>
        <c:crossBetween val="midCat"/>
        <c:majorUnit val="0.1"/>
        <c:minorUnit val="4.0000000000000203E-18"/>
      </c:valAx>
      <c:spPr>
        <a:noFill/>
      </c:spPr>
    </c:plotArea>
    <c:plotVisOnly val="1"/>
    <c:dispBlanksAs val="gap"/>
    <c:showDLblsOverMax val="0"/>
  </c:chart>
  <c:spPr>
    <a:noFill/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3055555555555601"/>
          <c:y val="5.0925925925925902E-2"/>
          <c:w val="0.58055555555555605"/>
          <c:h val="0.94907407407407496"/>
        </c:manualLayout>
      </c:layout>
      <c:doughnutChart>
        <c:varyColors val="1"/>
        <c:ser>
          <c:idx val="0"/>
          <c:order val="0"/>
          <c:dPt>
            <c:idx val="0"/>
            <c:bubble3D val="0"/>
            <c:spPr>
              <a:noFill/>
            </c:spPr>
            <c:extLst>
              <c:ext xmlns:c16="http://schemas.microsoft.com/office/drawing/2014/chart" uri="{C3380CC4-5D6E-409C-BE32-E72D297353CC}">
                <c16:uniqueId val="{00000001-C007-42C8-813C-A40CA28AC4D9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0"/>
            <c:showVal val="0"/>
            <c:showCatName val="1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'Objetivos e Metas (2)'!$X$79:$X$83</c:f>
              <c:strCache>
                <c:ptCount val="5"/>
                <c:pt idx="1">
                  <c:v>Ruim</c:v>
                </c:pt>
                <c:pt idx="2">
                  <c:v>Regular</c:v>
                </c:pt>
                <c:pt idx="3">
                  <c:v>Bom</c:v>
                </c:pt>
                <c:pt idx="4">
                  <c:v>Ótimo</c:v>
                </c:pt>
              </c:strCache>
            </c:strRef>
          </c:cat>
          <c:val>
            <c:numRef>
              <c:f>'Objetivos e Metas (2)'!$Y$79:$Y$83</c:f>
              <c:numCache>
                <c:formatCode>_(* #,##0.00_);_(* \(#,##0.00\);_(* "-"??_);_(@_)</c:formatCode>
                <c:ptCount val="5"/>
                <c:pt idx="0">
                  <c:v>3</c:v>
                </c:pt>
                <c:pt idx="1">
                  <c:v>1.7999999999999998</c:v>
                </c:pt>
                <c:pt idx="2">
                  <c:v>0.60000000000000009</c:v>
                </c:pt>
                <c:pt idx="3">
                  <c:v>0.30000000000000004</c:v>
                </c:pt>
                <c:pt idx="4">
                  <c:v>0.30000000000000004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007-42C8-813C-A40CA28AC4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90"/>
        <c:holeSize val="50"/>
      </c:doughnutChart>
    </c:plotArea>
    <c:plotVisOnly val="1"/>
    <c:dispBlanksAs val="zero"/>
    <c:showDLblsOverMax val="0"/>
  </c:chart>
  <c:spPr>
    <a:noFill/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'Objetivos e Metas (2)'!$AA$78</c:f>
              <c:strCache>
                <c:ptCount val="1"/>
                <c:pt idx="0">
                  <c:v>Agulha</c:v>
                </c:pt>
              </c:strCache>
            </c:strRef>
          </c:tx>
          <c:spPr>
            <a:ln w="28575">
              <a:solidFill>
                <a:srgbClr val="333333"/>
              </a:solidFill>
            </a:ln>
          </c:spPr>
          <c:dPt>
            <c:idx val="0"/>
            <c:marker>
              <c:symbol val="circle"/>
              <c:size val="10"/>
              <c:spPr>
                <a:solidFill>
                  <a:srgbClr val="000000"/>
                </a:solidFill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0-5BF1-43E9-BB8E-18055631B504}"/>
              </c:ext>
            </c:extLst>
          </c:dPt>
          <c:dPt>
            <c:idx val="1"/>
            <c:marker>
              <c:symbol val="none"/>
            </c:marker>
            <c:bubble3D val="0"/>
            <c:extLst>
              <c:ext xmlns:c16="http://schemas.microsoft.com/office/drawing/2014/chart" uri="{C3380CC4-5D6E-409C-BE32-E72D297353CC}">
                <c16:uniqueId val="{00000001-5BF1-43E9-BB8E-18055631B504}"/>
              </c:ext>
            </c:extLst>
          </c:dPt>
          <c:xVal>
            <c:numRef>
              <c:f>'Objetivos e Metas (2)'!$AA$80:$AA$81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0.49999999999999978</c:v>
                </c:pt>
              </c:numCache>
            </c:numRef>
          </c:xVal>
          <c:yVal>
            <c:numRef>
              <c:f>'Objetivos e Metas (2)'!$AB$80:$AB$81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0.86602540378443871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5BF1-43E9-BB8E-18055631B5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4992544"/>
        <c:axId val="324983296"/>
      </c:scatterChart>
      <c:valAx>
        <c:axId val="324992544"/>
        <c:scaling>
          <c:orientation val="minMax"/>
          <c:max val="1"/>
          <c:min val="-1"/>
        </c:scaling>
        <c:delete val="1"/>
        <c:axPos val="b"/>
        <c:numFmt formatCode="_(* #,##0.00_);_(* \(#,##0.00\);_(* &quot;-&quot;??_);_(@_)" sourceLinked="1"/>
        <c:majorTickMark val="out"/>
        <c:minorTickMark val="none"/>
        <c:tickLblPos val="none"/>
        <c:crossAx val="324983296"/>
        <c:crosses val="autoZero"/>
        <c:crossBetween val="midCat"/>
        <c:majorUnit val="0.1"/>
      </c:valAx>
      <c:valAx>
        <c:axId val="324983296"/>
        <c:scaling>
          <c:orientation val="minMax"/>
          <c:max val="1"/>
        </c:scaling>
        <c:delete val="1"/>
        <c:axPos val="l"/>
        <c:numFmt formatCode="_(* #,##0.00_);_(* \(#,##0.00\);_(* &quot;-&quot;??_);_(@_)" sourceLinked="1"/>
        <c:majorTickMark val="out"/>
        <c:minorTickMark val="none"/>
        <c:tickLblPos val="none"/>
        <c:crossAx val="324992544"/>
        <c:crosses val="autoZero"/>
        <c:crossBetween val="midCat"/>
        <c:majorUnit val="0.1"/>
        <c:minorUnit val="4.0000000000000203E-18"/>
      </c:valAx>
      <c:spPr>
        <a:noFill/>
      </c:spPr>
    </c:plotArea>
    <c:plotVisOnly val="1"/>
    <c:dispBlanksAs val="gap"/>
    <c:showDLblsOverMax val="0"/>
  </c:chart>
  <c:spPr>
    <a:noFill/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3055555555555601"/>
          <c:y val="5.0925925925925902E-2"/>
          <c:w val="0.58055555555555605"/>
          <c:h val="0.94907407407407496"/>
        </c:manualLayout>
      </c:layout>
      <c:doughnutChart>
        <c:varyColors val="1"/>
        <c:ser>
          <c:idx val="0"/>
          <c:order val="0"/>
          <c:dPt>
            <c:idx val="0"/>
            <c:bubble3D val="0"/>
            <c:spPr>
              <a:noFill/>
            </c:spPr>
            <c:extLst>
              <c:ext xmlns:c16="http://schemas.microsoft.com/office/drawing/2014/chart" uri="{C3380CC4-5D6E-409C-BE32-E72D297353CC}">
                <c16:uniqueId val="{00000001-A37A-4813-AAC2-6A8183897C6B}"/>
              </c:ext>
            </c:extLst>
          </c:dPt>
          <c:dPt>
            <c:idx val="2"/>
            <c:bubble3D val="0"/>
            <c:spPr>
              <a:solidFill>
                <a:schemeClr val="accent2"/>
              </a:solidFill>
            </c:spPr>
            <c:extLst>
              <c:ext xmlns:c16="http://schemas.microsoft.com/office/drawing/2014/chart" uri="{C3380CC4-5D6E-409C-BE32-E72D297353CC}">
                <c16:uniqueId val="{00000003-A37A-4813-AAC2-6A8183897C6B}"/>
              </c:ext>
            </c:extLst>
          </c:dPt>
          <c:dPt>
            <c:idx val="3"/>
            <c:bubble3D val="0"/>
            <c:spPr>
              <a:solidFill>
                <a:schemeClr val="accent3"/>
              </a:solidFill>
            </c:spPr>
            <c:extLst>
              <c:ext xmlns:c16="http://schemas.microsoft.com/office/drawing/2014/chart" uri="{C3380CC4-5D6E-409C-BE32-E72D297353CC}">
                <c16:uniqueId val="{00000005-A37A-4813-AAC2-6A8183897C6B}"/>
              </c:ext>
            </c:extLst>
          </c:dPt>
          <c:dPt>
            <c:idx val="4"/>
            <c:bubble3D val="0"/>
            <c:spPr>
              <a:solidFill>
                <a:schemeClr val="accent4"/>
              </a:solidFill>
            </c:spPr>
            <c:extLst>
              <c:ext xmlns:c16="http://schemas.microsoft.com/office/drawing/2014/chart" uri="{C3380CC4-5D6E-409C-BE32-E72D297353CC}">
                <c16:uniqueId val="{00000007-A37A-4813-AAC2-6A8183897C6B}"/>
              </c:ext>
            </c:extLst>
          </c:dPt>
          <c:dPt>
            <c:idx val="5"/>
            <c:bubble3D val="0"/>
            <c:spPr>
              <a:solidFill>
                <a:schemeClr val="accent5"/>
              </a:solidFill>
            </c:spPr>
            <c:extLst>
              <c:ext xmlns:c16="http://schemas.microsoft.com/office/drawing/2014/chart" uri="{C3380CC4-5D6E-409C-BE32-E72D297353CC}">
                <c16:uniqueId val="{00000009-A37A-4813-AAC2-6A8183897C6B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0"/>
            <c:showVal val="0"/>
            <c:showCatName val="1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'Objetivos e Metas (2)'!$X$88:$X$93</c:f>
              <c:strCache>
                <c:ptCount val="6"/>
                <c:pt idx="2">
                  <c:v>Ruim</c:v>
                </c:pt>
                <c:pt idx="3">
                  <c:v>Regular</c:v>
                </c:pt>
                <c:pt idx="4">
                  <c:v>Bom</c:v>
                </c:pt>
                <c:pt idx="5">
                  <c:v>Ótimo</c:v>
                </c:pt>
              </c:strCache>
            </c:strRef>
          </c:cat>
          <c:val>
            <c:numRef>
              <c:f>'Objetivos e Metas (2)'!$Y$88:$Y$93</c:f>
              <c:numCache>
                <c:formatCode>_(* #,##0.00_);_(* \(#,##0.00\);_(* "-"??_);_(@_)</c:formatCode>
                <c:ptCount val="6"/>
                <c:pt idx="0">
                  <c:v>300</c:v>
                </c:pt>
                <c:pt idx="2">
                  <c:v>180</c:v>
                </c:pt>
                <c:pt idx="3">
                  <c:v>60</c:v>
                </c:pt>
                <c:pt idx="4">
                  <c:v>30</c:v>
                </c:pt>
                <c:pt idx="5">
                  <c:v>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A37A-4813-AAC2-6A8183897C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90"/>
        <c:holeSize val="50"/>
      </c:doughnutChart>
    </c:plotArea>
    <c:plotVisOnly val="1"/>
    <c:dispBlanksAs val="zero"/>
    <c:showDLblsOverMax val="0"/>
  </c:chart>
  <c:spPr>
    <a:noFill/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'Objetivos e Metas (2)'!$AA$38</c:f>
              <c:strCache>
                <c:ptCount val="1"/>
                <c:pt idx="0">
                  <c:v>Agulha</c:v>
                </c:pt>
              </c:strCache>
            </c:strRef>
          </c:tx>
          <c:spPr>
            <a:ln w="28575">
              <a:solidFill>
                <a:srgbClr val="333333"/>
              </a:solidFill>
            </a:ln>
          </c:spPr>
          <c:dPt>
            <c:idx val="0"/>
            <c:marker>
              <c:symbol val="circle"/>
              <c:size val="10"/>
              <c:spPr>
                <a:solidFill>
                  <a:srgbClr val="000000"/>
                </a:solidFill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0-43B0-4923-B1CD-F765B4E58617}"/>
              </c:ext>
            </c:extLst>
          </c:dPt>
          <c:dPt>
            <c:idx val="1"/>
            <c:marker>
              <c:symbol val="none"/>
            </c:marker>
            <c:bubble3D val="0"/>
            <c:extLst>
              <c:ext xmlns:c16="http://schemas.microsoft.com/office/drawing/2014/chart" uri="{C3380CC4-5D6E-409C-BE32-E72D297353CC}">
                <c16:uniqueId val="{00000001-43B0-4923-B1CD-F765B4E58617}"/>
              </c:ext>
            </c:extLst>
          </c:dPt>
          <c:xVal>
            <c:numRef>
              <c:f>'Objetivos e Metas (2)'!$AA$90:$AA$91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-6.1257422745431001E-17</c:v>
                </c:pt>
              </c:numCache>
            </c:numRef>
          </c:xVal>
          <c:yVal>
            <c:numRef>
              <c:f>'Objetivos e Metas (2)'!$AB$90:$AB$91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43B0-4923-B1CD-F765B4E586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4979488"/>
        <c:axId val="324981120"/>
      </c:scatterChart>
      <c:valAx>
        <c:axId val="324979488"/>
        <c:scaling>
          <c:orientation val="minMax"/>
          <c:max val="1"/>
          <c:min val="-1"/>
        </c:scaling>
        <c:delete val="1"/>
        <c:axPos val="b"/>
        <c:numFmt formatCode="_(* #,##0.00_);_(* \(#,##0.00\);_(* &quot;-&quot;??_);_(@_)" sourceLinked="1"/>
        <c:majorTickMark val="out"/>
        <c:minorTickMark val="none"/>
        <c:tickLblPos val="none"/>
        <c:crossAx val="324981120"/>
        <c:crosses val="autoZero"/>
        <c:crossBetween val="midCat"/>
        <c:majorUnit val="0.1"/>
      </c:valAx>
      <c:valAx>
        <c:axId val="324981120"/>
        <c:scaling>
          <c:orientation val="minMax"/>
          <c:max val="1"/>
        </c:scaling>
        <c:delete val="1"/>
        <c:axPos val="l"/>
        <c:numFmt formatCode="_(* #,##0.00_);_(* \(#,##0.00\);_(* &quot;-&quot;??_);_(@_)" sourceLinked="1"/>
        <c:majorTickMark val="out"/>
        <c:minorTickMark val="none"/>
        <c:tickLblPos val="none"/>
        <c:crossAx val="324979488"/>
        <c:crosses val="autoZero"/>
        <c:crossBetween val="midCat"/>
        <c:majorUnit val="0.1"/>
        <c:minorUnit val="4.0000000000000203E-18"/>
      </c:valAx>
      <c:spPr>
        <a:noFill/>
      </c:spPr>
    </c:plotArea>
    <c:plotVisOnly val="1"/>
    <c:dispBlanksAs val="gap"/>
    <c:showDLblsOverMax val="0"/>
  </c:chart>
  <c:spPr>
    <a:noFill/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3055555555555601"/>
          <c:y val="5.0925925925925902E-2"/>
          <c:w val="0.58055555555555605"/>
          <c:h val="0.94907407407407496"/>
        </c:manualLayout>
      </c:layout>
      <c:doughnutChart>
        <c:varyColors val="1"/>
        <c:ser>
          <c:idx val="0"/>
          <c:order val="0"/>
          <c:dPt>
            <c:idx val="0"/>
            <c:bubble3D val="0"/>
            <c:spPr>
              <a:noFill/>
            </c:spPr>
            <c:extLst>
              <c:ext xmlns:c16="http://schemas.microsoft.com/office/drawing/2014/chart" uri="{C3380CC4-5D6E-409C-BE32-E72D297353CC}">
                <c16:uniqueId val="{00000001-FA46-4297-B780-CBF19D2D3489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0"/>
            <c:showVal val="0"/>
            <c:showCatName val="1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'Objetivos e Metas (2)'!$X$103:$X$107</c:f>
              <c:strCache>
                <c:ptCount val="5"/>
                <c:pt idx="1">
                  <c:v>Ruim</c:v>
                </c:pt>
                <c:pt idx="2">
                  <c:v>Regular</c:v>
                </c:pt>
                <c:pt idx="3">
                  <c:v>Bom</c:v>
                </c:pt>
                <c:pt idx="4">
                  <c:v>Ótimo</c:v>
                </c:pt>
              </c:strCache>
            </c:strRef>
          </c:cat>
          <c:val>
            <c:numRef>
              <c:f>'Objetivos e Metas (2)'!$Y$103:$Y$107</c:f>
              <c:numCache>
                <c:formatCode>_(* #,##0.00_);_(* \(#,##0.00\);_(* "-"??_);_(@_)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A46-4297-B780-CBF19D2D34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90"/>
        <c:holeSize val="50"/>
      </c:doughnutChart>
    </c:plotArea>
    <c:plotVisOnly val="1"/>
    <c:dispBlanksAs val="zero"/>
    <c:showDLblsOverMax val="0"/>
  </c:chart>
  <c:spPr>
    <a:noFill/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'Objetivos e Metas (2)'!$AA$102</c:f>
              <c:strCache>
                <c:ptCount val="1"/>
                <c:pt idx="0">
                  <c:v>Agulha</c:v>
                </c:pt>
              </c:strCache>
            </c:strRef>
          </c:tx>
          <c:spPr>
            <a:ln w="28575">
              <a:solidFill>
                <a:srgbClr val="333333"/>
              </a:solidFill>
            </a:ln>
          </c:spPr>
          <c:dPt>
            <c:idx val="0"/>
            <c:marker>
              <c:symbol val="circle"/>
              <c:size val="10"/>
              <c:spPr>
                <a:solidFill>
                  <a:srgbClr val="000000"/>
                </a:solidFill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0-8A86-448A-A5E9-59B9A2D5BD13}"/>
              </c:ext>
            </c:extLst>
          </c:dPt>
          <c:dPt>
            <c:idx val="1"/>
            <c:marker>
              <c:symbol val="none"/>
            </c:marker>
            <c:bubble3D val="0"/>
            <c:extLst>
              <c:ext xmlns:c16="http://schemas.microsoft.com/office/drawing/2014/chart" uri="{C3380CC4-5D6E-409C-BE32-E72D297353CC}">
                <c16:uniqueId val="{00000001-8A86-448A-A5E9-59B9A2D5BD13}"/>
              </c:ext>
            </c:extLst>
          </c:dPt>
          <c:xVal>
            <c:strRef>
              <c:f>'Objetivos e Metas (2)'!$AA$104:$AA$105</c:f>
              <c:strCache>
                <c:ptCount val="2"/>
                <c:pt idx="0">
                  <c:v> -   </c:v>
                </c:pt>
                <c:pt idx="1">
                  <c:v>  </c:v>
                </c:pt>
              </c:strCache>
            </c:strRef>
          </c:xVal>
          <c:yVal>
            <c:numRef>
              <c:f>'Objetivos e Metas (2)'!$AB$104:$AB$105</c:f>
              <c:numCache>
                <c:formatCode>_(* #,##0.00_);_(* \(#,##0.00\);_(* "-"??_);_(@_)</c:formatCode>
                <c:ptCount val="2"/>
                <c:pt idx="0">
                  <c:v>0.03</c:v>
                </c:pt>
                <c:pt idx="1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8A86-448A-A5E9-59B9A2D5BD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4980032"/>
        <c:axId val="324991456"/>
      </c:scatterChart>
      <c:valAx>
        <c:axId val="324980032"/>
        <c:scaling>
          <c:orientation val="minMax"/>
          <c:max val="1"/>
          <c:min val="-1"/>
        </c:scaling>
        <c:delete val="1"/>
        <c:axPos val="b"/>
        <c:numFmt formatCode="_(* #,##0.00_);_(* \(#,##0.00\);_(* &quot;-&quot;??_);_(@_)" sourceLinked="1"/>
        <c:majorTickMark val="out"/>
        <c:minorTickMark val="none"/>
        <c:tickLblPos val="none"/>
        <c:crossAx val="324991456"/>
        <c:crosses val="autoZero"/>
        <c:crossBetween val="midCat"/>
        <c:majorUnit val="0.1"/>
      </c:valAx>
      <c:valAx>
        <c:axId val="324991456"/>
        <c:scaling>
          <c:orientation val="minMax"/>
          <c:max val="1"/>
        </c:scaling>
        <c:delete val="1"/>
        <c:axPos val="l"/>
        <c:numFmt formatCode="_(* #,##0.00_);_(* \(#,##0.00\);_(* &quot;-&quot;??_);_(@_)" sourceLinked="1"/>
        <c:majorTickMark val="out"/>
        <c:minorTickMark val="none"/>
        <c:tickLblPos val="none"/>
        <c:crossAx val="324980032"/>
        <c:crosses val="autoZero"/>
        <c:crossBetween val="midCat"/>
        <c:majorUnit val="0.1"/>
        <c:minorUnit val="4.0000000000000203E-18"/>
      </c:valAx>
      <c:spPr>
        <a:noFill/>
      </c:spPr>
    </c:plotArea>
    <c:plotVisOnly val="1"/>
    <c:dispBlanksAs val="gap"/>
    <c:showDLblsOverMax val="0"/>
  </c:chart>
  <c:spPr>
    <a:noFill/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3055555555555601"/>
          <c:y val="5.0925925925925902E-2"/>
          <c:w val="0.58055555555555605"/>
          <c:h val="0.94907407407407496"/>
        </c:manualLayout>
      </c:layout>
      <c:doughnutChart>
        <c:varyColors val="1"/>
        <c:ser>
          <c:idx val="0"/>
          <c:order val="0"/>
          <c:dPt>
            <c:idx val="0"/>
            <c:bubble3D val="0"/>
            <c:spPr>
              <a:noFill/>
            </c:spPr>
            <c:extLst>
              <c:ext xmlns:c16="http://schemas.microsoft.com/office/drawing/2014/chart" uri="{C3380CC4-5D6E-409C-BE32-E72D297353CC}">
                <c16:uniqueId val="{00000001-2979-4B22-9F75-CC28E0F318F4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0"/>
            <c:showVal val="0"/>
            <c:showCatName val="1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'Objetivos e Metas (2)'!$X$112:$X$116</c:f>
              <c:strCache>
                <c:ptCount val="5"/>
                <c:pt idx="1">
                  <c:v>Ruim</c:v>
                </c:pt>
                <c:pt idx="2">
                  <c:v>Regular</c:v>
                </c:pt>
                <c:pt idx="3">
                  <c:v>Bom</c:v>
                </c:pt>
                <c:pt idx="4">
                  <c:v>Ótimo</c:v>
                </c:pt>
              </c:strCache>
            </c:strRef>
          </c:cat>
          <c:val>
            <c:numRef>
              <c:f>'Objetivos e Metas (2)'!$Y$112:$Y$116</c:f>
              <c:numCache>
                <c:formatCode>_(* #,##0.00_);_(* \(#,##0.00\);_(* "-"??_);_(@_)</c:formatCode>
                <c:ptCount val="5"/>
                <c:pt idx="0">
                  <c:v>5</c:v>
                </c:pt>
                <c:pt idx="1">
                  <c:v>3</c:v>
                </c:pt>
                <c:pt idx="2">
                  <c:v>1</c:v>
                </c:pt>
                <c:pt idx="3">
                  <c:v>0.5</c:v>
                </c:pt>
                <c:pt idx="4">
                  <c:v>0.5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979-4B22-9F75-CC28E0F318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90"/>
        <c:holeSize val="50"/>
      </c:doughnutChart>
    </c:plotArea>
    <c:plotVisOnly val="1"/>
    <c:dispBlanksAs val="zero"/>
    <c:showDLblsOverMax val="0"/>
  </c:chart>
  <c:spPr>
    <a:noFill/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'Objetivos e Metas (2)'!$AA$38</c:f>
              <c:strCache>
                <c:ptCount val="1"/>
                <c:pt idx="0">
                  <c:v>Agulha</c:v>
                </c:pt>
              </c:strCache>
            </c:strRef>
          </c:tx>
          <c:spPr>
            <a:ln w="28575">
              <a:solidFill>
                <a:srgbClr val="333333"/>
              </a:solidFill>
            </a:ln>
          </c:spPr>
          <c:dPt>
            <c:idx val="0"/>
            <c:marker>
              <c:symbol val="circle"/>
              <c:size val="10"/>
              <c:spPr>
                <a:solidFill>
                  <a:srgbClr val="000000"/>
                </a:solidFill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0-2821-4F05-A849-1F6008B979AE}"/>
              </c:ext>
            </c:extLst>
          </c:dPt>
          <c:dPt>
            <c:idx val="1"/>
            <c:marker>
              <c:symbol val="none"/>
            </c:marker>
            <c:bubble3D val="0"/>
            <c:extLst>
              <c:ext xmlns:c16="http://schemas.microsoft.com/office/drawing/2014/chart" uri="{C3380CC4-5D6E-409C-BE32-E72D297353CC}">
                <c16:uniqueId val="{00000001-2821-4F05-A849-1F6008B979AE}"/>
              </c:ext>
            </c:extLst>
          </c:dPt>
          <c:xVal>
            <c:numRef>
              <c:f>'Objetivos e Metas (2)'!$AA$113:$AA$114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-6.1257422745431001E-17</c:v>
                </c:pt>
              </c:numCache>
            </c:numRef>
          </c:xVal>
          <c:yVal>
            <c:numRef>
              <c:f>'Objetivos e Metas (2)'!$AB$113:$AB$114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2821-4F05-A849-1F6008B979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4984384"/>
        <c:axId val="324990368"/>
      </c:scatterChart>
      <c:valAx>
        <c:axId val="324984384"/>
        <c:scaling>
          <c:orientation val="minMax"/>
          <c:max val="1"/>
          <c:min val="-1"/>
        </c:scaling>
        <c:delete val="1"/>
        <c:axPos val="b"/>
        <c:numFmt formatCode="_(* #,##0.00_);_(* \(#,##0.00\);_(* &quot;-&quot;??_);_(@_)" sourceLinked="1"/>
        <c:majorTickMark val="out"/>
        <c:minorTickMark val="none"/>
        <c:tickLblPos val="none"/>
        <c:crossAx val="324990368"/>
        <c:crosses val="autoZero"/>
        <c:crossBetween val="midCat"/>
        <c:majorUnit val="0.1"/>
      </c:valAx>
      <c:valAx>
        <c:axId val="324990368"/>
        <c:scaling>
          <c:orientation val="minMax"/>
          <c:max val="1"/>
        </c:scaling>
        <c:delete val="1"/>
        <c:axPos val="l"/>
        <c:numFmt formatCode="_(* #,##0.00_);_(* \(#,##0.00\);_(* &quot;-&quot;??_);_(@_)" sourceLinked="1"/>
        <c:majorTickMark val="out"/>
        <c:minorTickMark val="none"/>
        <c:tickLblPos val="none"/>
        <c:crossAx val="324984384"/>
        <c:crosses val="autoZero"/>
        <c:crossBetween val="midCat"/>
        <c:majorUnit val="0.1"/>
        <c:minorUnit val="4.0000000000000203E-18"/>
      </c:valAx>
      <c:spPr>
        <a:noFill/>
      </c:spPr>
    </c:plotArea>
    <c:plotVisOnly val="1"/>
    <c:dispBlanksAs val="gap"/>
    <c:showDLblsOverMax val="0"/>
  </c:chart>
  <c:spPr>
    <a:noFill/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050"/>
              <a:t>Previsto x Realizado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'Acompanhamento Semanal'!$B$16</c:f>
              <c:strCache>
                <c:ptCount val="1"/>
                <c:pt idx="0">
                  <c:v>Meta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tint val="50000"/>
                    <a:satMod val="300000"/>
                  </a:schemeClr>
                </a:gs>
                <a:gs pos="35000">
                  <a:schemeClr val="accent1">
                    <a:tint val="37000"/>
                    <a:satMod val="300000"/>
                  </a:schemeClr>
                </a:gs>
                <a:gs pos="100000">
                  <a:schemeClr val="accent1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1">
                  <a:shade val="95000"/>
                  <a:satMod val="105000"/>
                </a:schemeClr>
              </a:solidFill>
              <a:prstDash val="solid"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cat>
            <c:strLit>
              <c:ptCount val="2"/>
              <c:pt idx="0">
                <c:v>Até Agora</c:v>
              </c:pt>
              <c:pt idx="1">
                <c:v>Total</c:v>
              </c:pt>
            </c:strLit>
          </c:cat>
          <c:val>
            <c:numRef>
              <c:f>'Acompanhamento Semanal'!$C$16:$D$16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32500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001-4565-ACD2-7565FD6ABDC5}"/>
            </c:ext>
          </c:extLst>
        </c:ser>
        <c:ser>
          <c:idx val="1"/>
          <c:order val="1"/>
          <c:tx>
            <c:strRef>
              <c:f>'Acompanhamento Semanal'!$B$17</c:f>
              <c:strCache>
                <c:ptCount val="1"/>
                <c:pt idx="0">
                  <c:v>Realizado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tint val="50000"/>
                    <a:satMod val="300000"/>
                  </a:schemeClr>
                </a:gs>
                <a:gs pos="35000">
                  <a:schemeClr val="accent3">
                    <a:tint val="37000"/>
                    <a:satMod val="300000"/>
                  </a:schemeClr>
                </a:gs>
                <a:gs pos="100000">
                  <a:schemeClr val="accent3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3">
                  <a:shade val="95000"/>
                  <a:satMod val="105000"/>
                </a:schemeClr>
              </a:solidFill>
              <a:prstDash val="solid"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cat>
            <c:strLit>
              <c:ptCount val="2"/>
              <c:pt idx="0">
                <c:v>Até Agora</c:v>
              </c:pt>
              <c:pt idx="1">
                <c:v>Total</c:v>
              </c:pt>
            </c:strLit>
          </c:cat>
          <c:val>
            <c:numRef>
              <c:f>'Acompanhamento Semanal'!$C$17:$D$17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36500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001-4565-ACD2-7565FD6ABD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483641984"/>
        <c:axId val="483642544"/>
      </c:barChart>
      <c:catAx>
        <c:axId val="48364198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83642544"/>
        <c:crosses val="autoZero"/>
        <c:auto val="1"/>
        <c:lblAlgn val="ctr"/>
        <c:lblOffset val="100"/>
        <c:noMultiLvlLbl val="0"/>
      </c:catAx>
      <c:valAx>
        <c:axId val="4836425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83641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7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Evolução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v>Realizado</c:v>
          </c:tx>
          <c:spPr>
            <a:gradFill rotWithShape="1">
              <a:gsLst>
                <a:gs pos="0">
                  <a:schemeClr val="accent3">
                    <a:tint val="50000"/>
                    <a:satMod val="300000"/>
                  </a:schemeClr>
                </a:gs>
                <a:gs pos="35000">
                  <a:schemeClr val="accent3">
                    <a:tint val="37000"/>
                    <a:satMod val="300000"/>
                  </a:schemeClr>
                </a:gs>
                <a:gs pos="100000">
                  <a:schemeClr val="accent3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3">
                  <a:shade val="95000"/>
                  <a:satMod val="105000"/>
                </a:schemeClr>
              </a:solidFill>
              <a:prstDash val="solid"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cat>
            <c:numRef>
              <c:f>'Acompanhamento Semanal'!$E$15:$BE$15</c:f>
              <c:numCache>
                <c:formatCode>d\-mmm</c:formatCode>
                <c:ptCount val="53"/>
                <c:pt idx="0" formatCode="m/d/yyyy">
                  <c:v>46027</c:v>
                </c:pt>
                <c:pt idx="1">
                  <c:v>46034</c:v>
                </c:pt>
                <c:pt idx="2">
                  <c:v>46041</c:v>
                </c:pt>
                <c:pt idx="3">
                  <c:v>46048</c:v>
                </c:pt>
                <c:pt idx="4">
                  <c:v>46055</c:v>
                </c:pt>
                <c:pt idx="5">
                  <c:v>46062</c:v>
                </c:pt>
                <c:pt idx="6">
                  <c:v>46069</c:v>
                </c:pt>
                <c:pt idx="7">
                  <c:v>46076</c:v>
                </c:pt>
                <c:pt idx="8">
                  <c:v>46083</c:v>
                </c:pt>
                <c:pt idx="9">
                  <c:v>46090</c:v>
                </c:pt>
                <c:pt idx="10">
                  <c:v>46097</c:v>
                </c:pt>
                <c:pt idx="11">
                  <c:v>46104</c:v>
                </c:pt>
                <c:pt idx="12">
                  <c:v>46111</c:v>
                </c:pt>
                <c:pt idx="13">
                  <c:v>46118</c:v>
                </c:pt>
                <c:pt idx="14">
                  <c:v>46125</c:v>
                </c:pt>
                <c:pt idx="15">
                  <c:v>46132</c:v>
                </c:pt>
                <c:pt idx="16">
                  <c:v>46139</c:v>
                </c:pt>
                <c:pt idx="17">
                  <c:v>46146</c:v>
                </c:pt>
                <c:pt idx="18">
                  <c:v>46153</c:v>
                </c:pt>
                <c:pt idx="19">
                  <c:v>46160</c:v>
                </c:pt>
                <c:pt idx="20">
                  <c:v>46167</c:v>
                </c:pt>
                <c:pt idx="21">
                  <c:v>46174</c:v>
                </c:pt>
                <c:pt idx="22">
                  <c:v>46181</c:v>
                </c:pt>
                <c:pt idx="23">
                  <c:v>46188</c:v>
                </c:pt>
                <c:pt idx="24">
                  <c:v>46195</c:v>
                </c:pt>
                <c:pt idx="25">
                  <c:v>46202</c:v>
                </c:pt>
                <c:pt idx="26">
                  <c:v>46209</c:v>
                </c:pt>
                <c:pt idx="27">
                  <c:v>46216</c:v>
                </c:pt>
                <c:pt idx="28">
                  <c:v>46223</c:v>
                </c:pt>
                <c:pt idx="29">
                  <c:v>46230</c:v>
                </c:pt>
                <c:pt idx="30">
                  <c:v>46237</c:v>
                </c:pt>
                <c:pt idx="31">
                  <c:v>46244</c:v>
                </c:pt>
                <c:pt idx="32">
                  <c:v>46251</c:v>
                </c:pt>
                <c:pt idx="33">
                  <c:v>46258</c:v>
                </c:pt>
                <c:pt idx="34">
                  <c:v>46265</c:v>
                </c:pt>
                <c:pt idx="35">
                  <c:v>46272</c:v>
                </c:pt>
                <c:pt idx="36">
                  <c:v>46279</c:v>
                </c:pt>
                <c:pt idx="37">
                  <c:v>46286</c:v>
                </c:pt>
                <c:pt idx="38">
                  <c:v>46293</c:v>
                </c:pt>
                <c:pt idx="39">
                  <c:v>46300</c:v>
                </c:pt>
                <c:pt idx="40">
                  <c:v>46307</c:v>
                </c:pt>
                <c:pt idx="41">
                  <c:v>46314</c:v>
                </c:pt>
                <c:pt idx="42">
                  <c:v>46321</c:v>
                </c:pt>
                <c:pt idx="43">
                  <c:v>46328</c:v>
                </c:pt>
                <c:pt idx="44">
                  <c:v>46335</c:v>
                </c:pt>
                <c:pt idx="45">
                  <c:v>46342</c:v>
                </c:pt>
                <c:pt idx="46">
                  <c:v>46349</c:v>
                </c:pt>
                <c:pt idx="47">
                  <c:v>46356</c:v>
                </c:pt>
                <c:pt idx="48">
                  <c:v>46363</c:v>
                </c:pt>
                <c:pt idx="49">
                  <c:v>46370</c:v>
                </c:pt>
                <c:pt idx="50">
                  <c:v>46377</c:v>
                </c:pt>
                <c:pt idx="51">
                  <c:v>46384</c:v>
                </c:pt>
                <c:pt idx="52">
                  <c:v>46391</c:v>
                </c:pt>
              </c:numCache>
            </c:numRef>
          </c:cat>
          <c:val>
            <c:numRef>
              <c:f>'Acompanhamento Semanal'!$E$17:$BE$17</c:f>
              <c:numCache>
                <c:formatCode>_(* #,##0.00_);_(* \(#,##0.00\);_(* "-"??_);_(@_)</c:formatCode>
                <c:ptCount val="53"/>
                <c:pt idx="0">
                  <c:v>400</c:v>
                </c:pt>
                <c:pt idx="1">
                  <c:v>600</c:v>
                </c:pt>
                <c:pt idx="2">
                  <c:v>800</c:v>
                </c:pt>
                <c:pt idx="3">
                  <c:v>100</c:v>
                </c:pt>
                <c:pt idx="4">
                  <c:v>1000</c:v>
                </c:pt>
                <c:pt idx="5">
                  <c:v>2000</c:v>
                </c:pt>
                <c:pt idx="6">
                  <c:v>400</c:v>
                </c:pt>
                <c:pt idx="7">
                  <c:v>600</c:v>
                </c:pt>
                <c:pt idx="8">
                  <c:v>800</c:v>
                </c:pt>
                <c:pt idx="9">
                  <c:v>100</c:v>
                </c:pt>
                <c:pt idx="10">
                  <c:v>1000</c:v>
                </c:pt>
                <c:pt idx="11">
                  <c:v>400</c:v>
                </c:pt>
                <c:pt idx="12">
                  <c:v>600</c:v>
                </c:pt>
                <c:pt idx="13">
                  <c:v>800</c:v>
                </c:pt>
                <c:pt idx="14">
                  <c:v>100</c:v>
                </c:pt>
                <c:pt idx="15">
                  <c:v>1000</c:v>
                </c:pt>
                <c:pt idx="16">
                  <c:v>2000</c:v>
                </c:pt>
                <c:pt idx="17">
                  <c:v>400</c:v>
                </c:pt>
                <c:pt idx="18">
                  <c:v>600</c:v>
                </c:pt>
                <c:pt idx="19">
                  <c:v>800</c:v>
                </c:pt>
                <c:pt idx="20">
                  <c:v>100</c:v>
                </c:pt>
                <c:pt idx="21">
                  <c:v>1000</c:v>
                </c:pt>
                <c:pt idx="22">
                  <c:v>400</c:v>
                </c:pt>
                <c:pt idx="23">
                  <c:v>600</c:v>
                </c:pt>
                <c:pt idx="24">
                  <c:v>800</c:v>
                </c:pt>
                <c:pt idx="25">
                  <c:v>100</c:v>
                </c:pt>
                <c:pt idx="26">
                  <c:v>1000</c:v>
                </c:pt>
                <c:pt idx="27">
                  <c:v>2000</c:v>
                </c:pt>
                <c:pt idx="28">
                  <c:v>400</c:v>
                </c:pt>
                <c:pt idx="29">
                  <c:v>600</c:v>
                </c:pt>
                <c:pt idx="30">
                  <c:v>800</c:v>
                </c:pt>
                <c:pt idx="31">
                  <c:v>100</c:v>
                </c:pt>
                <c:pt idx="32">
                  <c:v>1000</c:v>
                </c:pt>
                <c:pt idx="33">
                  <c:v>400</c:v>
                </c:pt>
                <c:pt idx="34">
                  <c:v>600</c:v>
                </c:pt>
                <c:pt idx="35">
                  <c:v>800</c:v>
                </c:pt>
                <c:pt idx="36">
                  <c:v>100</c:v>
                </c:pt>
                <c:pt idx="37">
                  <c:v>1000</c:v>
                </c:pt>
                <c:pt idx="38">
                  <c:v>2000</c:v>
                </c:pt>
                <c:pt idx="39">
                  <c:v>400</c:v>
                </c:pt>
                <c:pt idx="40">
                  <c:v>600</c:v>
                </c:pt>
                <c:pt idx="41">
                  <c:v>800</c:v>
                </c:pt>
                <c:pt idx="42">
                  <c:v>100</c:v>
                </c:pt>
                <c:pt idx="43">
                  <c:v>1000</c:v>
                </c:pt>
                <c:pt idx="44">
                  <c:v>400</c:v>
                </c:pt>
                <c:pt idx="45">
                  <c:v>600</c:v>
                </c:pt>
                <c:pt idx="46">
                  <c:v>800</c:v>
                </c:pt>
                <c:pt idx="47">
                  <c:v>100</c:v>
                </c:pt>
                <c:pt idx="48">
                  <c:v>1000</c:v>
                </c:pt>
                <c:pt idx="49">
                  <c:v>2000</c:v>
                </c:pt>
                <c:pt idx="50">
                  <c:v>400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831-420A-8B83-2469A7A529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483646464"/>
        <c:axId val="483647024"/>
      </c:barChart>
      <c:lineChart>
        <c:grouping val="standard"/>
        <c:varyColors val="0"/>
        <c:ser>
          <c:idx val="0"/>
          <c:order val="0"/>
          <c:tx>
            <c:v>Meta</c:v>
          </c:tx>
          <c:spPr>
            <a:ln w="9525" cap="flat" cmpd="sng" algn="ctr">
              <a:solidFill>
                <a:schemeClr val="accent1">
                  <a:shade val="95000"/>
                  <a:satMod val="105000"/>
                </a:schemeClr>
              </a:solidFill>
              <a:prstDash val="solid"/>
              <a:round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marker>
            <c:symbol val="none"/>
          </c:marker>
          <c:cat>
            <c:numRef>
              <c:f>'Acompanhamento Semanal'!$E$15:$BE$15</c:f>
              <c:numCache>
                <c:formatCode>d\-mmm</c:formatCode>
                <c:ptCount val="53"/>
                <c:pt idx="0" formatCode="m/d/yyyy">
                  <c:v>46027</c:v>
                </c:pt>
                <c:pt idx="1">
                  <c:v>46034</c:v>
                </c:pt>
                <c:pt idx="2">
                  <c:v>46041</c:v>
                </c:pt>
                <c:pt idx="3">
                  <c:v>46048</c:v>
                </c:pt>
                <c:pt idx="4">
                  <c:v>46055</c:v>
                </c:pt>
                <c:pt idx="5">
                  <c:v>46062</c:v>
                </c:pt>
                <c:pt idx="6">
                  <c:v>46069</c:v>
                </c:pt>
                <c:pt idx="7">
                  <c:v>46076</c:v>
                </c:pt>
                <c:pt idx="8">
                  <c:v>46083</c:v>
                </c:pt>
                <c:pt idx="9">
                  <c:v>46090</c:v>
                </c:pt>
                <c:pt idx="10">
                  <c:v>46097</c:v>
                </c:pt>
                <c:pt idx="11">
                  <c:v>46104</c:v>
                </c:pt>
                <c:pt idx="12">
                  <c:v>46111</c:v>
                </c:pt>
                <c:pt idx="13">
                  <c:v>46118</c:v>
                </c:pt>
                <c:pt idx="14">
                  <c:v>46125</c:v>
                </c:pt>
                <c:pt idx="15">
                  <c:v>46132</c:v>
                </c:pt>
                <c:pt idx="16">
                  <c:v>46139</c:v>
                </c:pt>
                <c:pt idx="17">
                  <c:v>46146</c:v>
                </c:pt>
                <c:pt idx="18">
                  <c:v>46153</c:v>
                </c:pt>
                <c:pt idx="19">
                  <c:v>46160</c:v>
                </c:pt>
                <c:pt idx="20">
                  <c:v>46167</c:v>
                </c:pt>
                <c:pt idx="21">
                  <c:v>46174</c:v>
                </c:pt>
                <c:pt idx="22">
                  <c:v>46181</c:v>
                </c:pt>
                <c:pt idx="23">
                  <c:v>46188</c:v>
                </c:pt>
                <c:pt idx="24">
                  <c:v>46195</c:v>
                </c:pt>
                <c:pt idx="25">
                  <c:v>46202</c:v>
                </c:pt>
                <c:pt idx="26">
                  <c:v>46209</c:v>
                </c:pt>
                <c:pt idx="27">
                  <c:v>46216</c:v>
                </c:pt>
                <c:pt idx="28">
                  <c:v>46223</c:v>
                </c:pt>
                <c:pt idx="29">
                  <c:v>46230</c:v>
                </c:pt>
                <c:pt idx="30">
                  <c:v>46237</c:v>
                </c:pt>
                <c:pt idx="31">
                  <c:v>46244</c:v>
                </c:pt>
                <c:pt idx="32">
                  <c:v>46251</c:v>
                </c:pt>
                <c:pt idx="33">
                  <c:v>46258</c:v>
                </c:pt>
                <c:pt idx="34">
                  <c:v>46265</c:v>
                </c:pt>
                <c:pt idx="35">
                  <c:v>46272</c:v>
                </c:pt>
                <c:pt idx="36">
                  <c:v>46279</c:v>
                </c:pt>
                <c:pt idx="37">
                  <c:v>46286</c:v>
                </c:pt>
                <c:pt idx="38">
                  <c:v>46293</c:v>
                </c:pt>
                <c:pt idx="39">
                  <c:v>46300</c:v>
                </c:pt>
                <c:pt idx="40">
                  <c:v>46307</c:v>
                </c:pt>
                <c:pt idx="41">
                  <c:v>46314</c:v>
                </c:pt>
                <c:pt idx="42">
                  <c:v>46321</c:v>
                </c:pt>
                <c:pt idx="43">
                  <c:v>46328</c:v>
                </c:pt>
                <c:pt idx="44">
                  <c:v>46335</c:v>
                </c:pt>
                <c:pt idx="45">
                  <c:v>46342</c:v>
                </c:pt>
                <c:pt idx="46">
                  <c:v>46349</c:v>
                </c:pt>
                <c:pt idx="47">
                  <c:v>46356</c:v>
                </c:pt>
                <c:pt idx="48">
                  <c:v>46363</c:v>
                </c:pt>
                <c:pt idx="49">
                  <c:v>46370</c:v>
                </c:pt>
                <c:pt idx="50">
                  <c:v>46377</c:v>
                </c:pt>
                <c:pt idx="51">
                  <c:v>46384</c:v>
                </c:pt>
                <c:pt idx="52">
                  <c:v>46391</c:v>
                </c:pt>
              </c:numCache>
            </c:numRef>
          </c:cat>
          <c:val>
            <c:numRef>
              <c:f>'Acompanhamento Semanal'!$E$16:$BE$16</c:f>
              <c:numCache>
                <c:formatCode>_(* #,##0.00_);_(* \(#,##0.00\);_(* "-"??_);_(@_)</c:formatCode>
                <c:ptCount val="53"/>
                <c:pt idx="0">
                  <c:v>600</c:v>
                </c:pt>
                <c:pt idx="1">
                  <c:v>600</c:v>
                </c:pt>
                <c:pt idx="2">
                  <c:v>600</c:v>
                </c:pt>
                <c:pt idx="3">
                  <c:v>600</c:v>
                </c:pt>
                <c:pt idx="4">
                  <c:v>400</c:v>
                </c:pt>
                <c:pt idx="5">
                  <c:v>1000</c:v>
                </c:pt>
                <c:pt idx="6">
                  <c:v>600</c:v>
                </c:pt>
                <c:pt idx="7">
                  <c:v>600</c:v>
                </c:pt>
                <c:pt idx="8">
                  <c:v>600</c:v>
                </c:pt>
                <c:pt idx="9">
                  <c:v>600</c:v>
                </c:pt>
                <c:pt idx="10">
                  <c:v>600</c:v>
                </c:pt>
                <c:pt idx="11">
                  <c:v>600</c:v>
                </c:pt>
                <c:pt idx="12">
                  <c:v>600</c:v>
                </c:pt>
                <c:pt idx="13">
                  <c:v>600</c:v>
                </c:pt>
                <c:pt idx="14">
                  <c:v>600</c:v>
                </c:pt>
                <c:pt idx="15">
                  <c:v>600</c:v>
                </c:pt>
                <c:pt idx="16">
                  <c:v>600</c:v>
                </c:pt>
                <c:pt idx="17">
                  <c:v>600</c:v>
                </c:pt>
                <c:pt idx="18">
                  <c:v>600</c:v>
                </c:pt>
                <c:pt idx="19">
                  <c:v>600</c:v>
                </c:pt>
                <c:pt idx="20">
                  <c:v>600</c:v>
                </c:pt>
                <c:pt idx="21">
                  <c:v>600</c:v>
                </c:pt>
                <c:pt idx="22">
                  <c:v>600</c:v>
                </c:pt>
                <c:pt idx="23">
                  <c:v>600</c:v>
                </c:pt>
                <c:pt idx="24">
                  <c:v>600</c:v>
                </c:pt>
                <c:pt idx="25">
                  <c:v>600</c:v>
                </c:pt>
                <c:pt idx="26">
                  <c:v>600</c:v>
                </c:pt>
                <c:pt idx="27">
                  <c:v>600</c:v>
                </c:pt>
                <c:pt idx="28">
                  <c:v>600</c:v>
                </c:pt>
                <c:pt idx="29">
                  <c:v>600</c:v>
                </c:pt>
                <c:pt idx="30">
                  <c:v>600</c:v>
                </c:pt>
                <c:pt idx="31">
                  <c:v>600</c:v>
                </c:pt>
                <c:pt idx="32">
                  <c:v>600</c:v>
                </c:pt>
                <c:pt idx="33">
                  <c:v>600</c:v>
                </c:pt>
                <c:pt idx="34">
                  <c:v>600</c:v>
                </c:pt>
                <c:pt idx="35">
                  <c:v>600</c:v>
                </c:pt>
                <c:pt idx="36">
                  <c:v>600</c:v>
                </c:pt>
                <c:pt idx="37">
                  <c:v>600</c:v>
                </c:pt>
                <c:pt idx="38">
                  <c:v>600</c:v>
                </c:pt>
                <c:pt idx="39">
                  <c:v>600</c:v>
                </c:pt>
                <c:pt idx="40">
                  <c:v>600</c:v>
                </c:pt>
                <c:pt idx="41">
                  <c:v>600</c:v>
                </c:pt>
                <c:pt idx="42">
                  <c:v>600</c:v>
                </c:pt>
                <c:pt idx="43">
                  <c:v>600</c:v>
                </c:pt>
                <c:pt idx="44">
                  <c:v>600</c:v>
                </c:pt>
                <c:pt idx="45">
                  <c:v>600</c:v>
                </c:pt>
                <c:pt idx="46">
                  <c:v>600</c:v>
                </c:pt>
                <c:pt idx="47">
                  <c:v>600</c:v>
                </c:pt>
                <c:pt idx="48">
                  <c:v>600</c:v>
                </c:pt>
                <c:pt idx="49">
                  <c:v>600</c:v>
                </c:pt>
                <c:pt idx="50">
                  <c:v>500</c:v>
                </c:pt>
                <c:pt idx="51">
                  <c:v>1000</c:v>
                </c:pt>
                <c:pt idx="52" formatCode="General">
                  <c:v>800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831-420A-8B83-2469A7A529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83646464"/>
        <c:axId val="483647024"/>
      </c:lineChart>
      <c:dateAx>
        <c:axId val="483646464"/>
        <c:scaling>
          <c:orientation val="minMax"/>
        </c:scaling>
        <c:delete val="1"/>
        <c:axPos val="b"/>
        <c:numFmt formatCode="m/d/yyyy" sourceLinked="1"/>
        <c:majorTickMark val="none"/>
        <c:minorTickMark val="none"/>
        <c:tickLblPos val="nextTo"/>
        <c:crossAx val="483647024"/>
        <c:crosses val="autoZero"/>
        <c:auto val="1"/>
        <c:lblOffset val="100"/>
        <c:baseTimeUnit val="days"/>
      </c:dateAx>
      <c:valAx>
        <c:axId val="4836470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836464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7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050"/>
              <a:t>Previsto x Realizado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v>Meta</c:v>
          </c:tx>
          <c:spPr>
            <a:gradFill rotWithShape="1">
              <a:gsLst>
                <a:gs pos="0">
                  <a:schemeClr val="accent1">
                    <a:tint val="50000"/>
                    <a:satMod val="300000"/>
                  </a:schemeClr>
                </a:gs>
                <a:gs pos="35000">
                  <a:schemeClr val="accent1">
                    <a:tint val="37000"/>
                    <a:satMod val="300000"/>
                  </a:schemeClr>
                </a:gs>
                <a:gs pos="100000">
                  <a:schemeClr val="accent1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1">
                  <a:shade val="95000"/>
                  <a:satMod val="105000"/>
                </a:schemeClr>
              </a:solidFill>
              <a:prstDash val="solid"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cat>
            <c:strLit>
              <c:ptCount val="2"/>
              <c:pt idx="0">
                <c:v>Até Agora</c:v>
              </c:pt>
              <c:pt idx="1">
                <c:v>Total</c:v>
              </c:pt>
            </c:strLit>
          </c:cat>
          <c:val>
            <c:numRef>
              <c:f>'Acompanhamento Semanal'!$C$16:$D$16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32500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689-41C0-B6F3-97B3104C40C8}"/>
            </c:ext>
          </c:extLst>
        </c:ser>
        <c:ser>
          <c:idx val="1"/>
          <c:order val="1"/>
          <c:tx>
            <c:v>Realizado</c:v>
          </c:tx>
          <c:spPr>
            <a:gradFill rotWithShape="1">
              <a:gsLst>
                <a:gs pos="0">
                  <a:schemeClr val="accent3">
                    <a:tint val="50000"/>
                    <a:satMod val="300000"/>
                  </a:schemeClr>
                </a:gs>
                <a:gs pos="35000">
                  <a:schemeClr val="accent3">
                    <a:tint val="37000"/>
                    <a:satMod val="300000"/>
                  </a:schemeClr>
                </a:gs>
                <a:gs pos="100000">
                  <a:schemeClr val="accent3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3">
                  <a:shade val="95000"/>
                  <a:satMod val="105000"/>
                </a:schemeClr>
              </a:solidFill>
              <a:prstDash val="solid"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cat>
            <c:strLit>
              <c:ptCount val="2"/>
              <c:pt idx="0">
                <c:v>Até Agora</c:v>
              </c:pt>
              <c:pt idx="1">
                <c:v>Total</c:v>
              </c:pt>
            </c:strLit>
          </c:cat>
          <c:val>
            <c:numRef>
              <c:f>'Acompanhamento Semanal'!$C$17:$D$17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36500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689-41C0-B6F3-97B3104C40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483650944"/>
        <c:axId val="483651504"/>
      </c:barChart>
      <c:catAx>
        <c:axId val="48365094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83651504"/>
        <c:crosses val="autoZero"/>
        <c:auto val="1"/>
        <c:lblAlgn val="ctr"/>
        <c:lblOffset val="100"/>
        <c:noMultiLvlLbl val="0"/>
      </c:catAx>
      <c:valAx>
        <c:axId val="4836515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836509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7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Evolução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v>Realizado</c:v>
          </c:tx>
          <c:spPr>
            <a:gradFill rotWithShape="1">
              <a:gsLst>
                <a:gs pos="0">
                  <a:schemeClr val="accent3">
                    <a:tint val="50000"/>
                    <a:satMod val="300000"/>
                  </a:schemeClr>
                </a:gs>
                <a:gs pos="35000">
                  <a:schemeClr val="accent3">
                    <a:tint val="37000"/>
                    <a:satMod val="300000"/>
                  </a:schemeClr>
                </a:gs>
                <a:gs pos="100000">
                  <a:schemeClr val="accent3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3">
                  <a:shade val="95000"/>
                  <a:satMod val="105000"/>
                </a:schemeClr>
              </a:solidFill>
              <a:prstDash val="solid"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cat>
            <c:numRef>
              <c:f>'Acompanhamento Semanal'!$E$15:$BE$15</c:f>
              <c:numCache>
                <c:formatCode>d\-mmm</c:formatCode>
                <c:ptCount val="53"/>
                <c:pt idx="0" formatCode="m/d/yyyy">
                  <c:v>46027</c:v>
                </c:pt>
                <c:pt idx="1">
                  <c:v>46034</c:v>
                </c:pt>
                <c:pt idx="2">
                  <c:v>46041</c:v>
                </c:pt>
                <c:pt idx="3">
                  <c:v>46048</c:v>
                </c:pt>
                <c:pt idx="4">
                  <c:v>46055</c:v>
                </c:pt>
                <c:pt idx="5">
                  <c:v>46062</c:v>
                </c:pt>
                <c:pt idx="6">
                  <c:v>46069</c:v>
                </c:pt>
                <c:pt idx="7">
                  <c:v>46076</c:v>
                </c:pt>
                <c:pt idx="8">
                  <c:v>46083</c:v>
                </c:pt>
                <c:pt idx="9">
                  <c:v>46090</c:v>
                </c:pt>
                <c:pt idx="10">
                  <c:v>46097</c:v>
                </c:pt>
                <c:pt idx="11">
                  <c:v>46104</c:v>
                </c:pt>
                <c:pt idx="12">
                  <c:v>46111</c:v>
                </c:pt>
                <c:pt idx="13">
                  <c:v>46118</c:v>
                </c:pt>
                <c:pt idx="14">
                  <c:v>46125</c:v>
                </c:pt>
                <c:pt idx="15">
                  <c:v>46132</c:v>
                </c:pt>
                <c:pt idx="16">
                  <c:v>46139</c:v>
                </c:pt>
                <c:pt idx="17">
                  <c:v>46146</c:v>
                </c:pt>
                <c:pt idx="18">
                  <c:v>46153</c:v>
                </c:pt>
                <c:pt idx="19">
                  <c:v>46160</c:v>
                </c:pt>
                <c:pt idx="20">
                  <c:v>46167</c:v>
                </c:pt>
                <c:pt idx="21">
                  <c:v>46174</c:v>
                </c:pt>
                <c:pt idx="22">
                  <c:v>46181</c:v>
                </c:pt>
                <c:pt idx="23">
                  <c:v>46188</c:v>
                </c:pt>
                <c:pt idx="24">
                  <c:v>46195</c:v>
                </c:pt>
                <c:pt idx="25">
                  <c:v>46202</c:v>
                </c:pt>
                <c:pt idx="26">
                  <c:v>46209</c:v>
                </c:pt>
                <c:pt idx="27">
                  <c:v>46216</c:v>
                </c:pt>
                <c:pt idx="28">
                  <c:v>46223</c:v>
                </c:pt>
                <c:pt idx="29">
                  <c:v>46230</c:v>
                </c:pt>
                <c:pt idx="30">
                  <c:v>46237</c:v>
                </c:pt>
                <c:pt idx="31">
                  <c:v>46244</c:v>
                </c:pt>
                <c:pt idx="32">
                  <c:v>46251</c:v>
                </c:pt>
                <c:pt idx="33">
                  <c:v>46258</c:v>
                </c:pt>
                <c:pt idx="34">
                  <c:v>46265</c:v>
                </c:pt>
                <c:pt idx="35">
                  <c:v>46272</c:v>
                </c:pt>
                <c:pt idx="36">
                  <c:v>46279</c:v>
                </c:pt>
                <c:pt idx="37">
                  <c:v>46286</c:v>
                </c:pt>
                <c:pt idx="38">
                  <c:v>46293</c:v>
                </c:pt>
                <c:pt idx="39">
                  <c:v>46300</c:v>
                </c:pt>
                <c:pt idx="40">
                  <c:v>46307</c:v>
                </c:pt>
                <c:pt idx="41">
                  <c:v>46314</c:v>
                </c:pt>
                <c:pt idx="42">
                  <c:v>46321</c:v>
                </c:pt>
                <c:pt idx="43">
                  <c:v>46328</c:v>
                </c:pt>
                <c:pt idx="44">
                  <c:v>46335</c:v>
                </c:pt>
                <c:pt idx="45">
                  <c:v>46342</c:v>
                </c:pt>
                <c:pt idx="46">
                  <c:v>46349</c:v>
                </c:pt>
                <c:pt idx="47">
                  <c:v>46356</c:v>
                </c:pt>
                <c:pt idx="48">
                  <c:v>46363</c:v>
                </c:pt>
                <c:pt idx="49">
                  <c:v>46370</c:v>
                </c:pt>
                <c:pt idx="50">
                  <c:v>46377</c:v>
                </c:pt>
                <c:pt idx="51">
                  <c:v>46384</c:v>
                </c:pt>
                <c:pt idx="52">
                  <c:v>46391</c:v>
                </c:pt>
              </c:numCache>
            </c:numRef>
          </c:cat>
          <c:val>
            <c:numRef>
              <c:f>'Acompanhamento Semanal'!$E$17:$BE$17</c:f>
              <c:numCache>
                <c:formatCode>_(* #,##0.00_);_(* \(#,##0.00\);_(* "-"??_);_(@_)</c:formatCode>
                <c:ptCount val="53"/>
                <c:pt idx="0">
                  <c:v>400</c:v>
                </c:pt>
                <c:pt idx="1">
                  <c:v>600</c:v>
                </c:pt>
                <c:pt idx="2">
                  <c:v>800</c:v>
                </c:pt>
                <c:pt idx="3">
                  <c:v>100</c:v>
                </c:pt>
                <c:pt idx="4">
                  <c:v>1000</c:v>
                </c:pt>
                <c:pt idx="5">
                  <c:v>2000</c:v>
                </c:pt>
                <c:pt idx="6">
                  <c:v>400</c:v>
                </c:pt>
                <c:pt idx="7">
                  <c:v>600</c:v>
                </c:pt>
                <c:pt idx="8">
                  <c:v>800</c:v>
                </c:pt>
                <c:pt idx="9">
                  <c:v>100</c:v>
                </c:pt>
                <c:pt idx="10">
                  <c:v>1000</c:v>
                </c:pt>
                <c:pt idx="11">
                  <c:v>400</c:v>
                </c:pt>
                <c:pt idx="12">
                  <c:v>600</c:v>
                </c:pt>
                <c:pt idx="13">
                  <c:v>800</c:v>
                </c:pt>
                <c:pt idx="14">
                  <c:v>100</c:v>
                </c:pt>
                <c:pt idx="15">
                  <c:v>1000</c:v>
                </c:pt>
                <c:pt idx="16">
                  <c:v>2000</c:v>
                </c:pt>
                <c:pt idx="17">
                  <c:v>400</c:v>
                </c:pt>
                <c:pt idx="18">
                  <c:v>600</c:v>
                </c:pt>
                <c:pt idx="19">
                  <c:v>800</c:v>
                </c:pt>
                <c:pt idx="20">
                  <c:v>100</c:v>
                </c:pt>
                <c:pt idx="21">
                  <c:v>1000</c:v>
                </c:pt>
                <c:pt idx="22">
                  <c:v>400</c:v>
                </c:pt>
                <c:pt idx="23">
                  <c:v>600</c:v>
                </c:pt>
                <c:pt idx="24">
                  <c:v>800</c:v>
                </c:pt>
                <c:pt idx="25">
                  <c:v>100</c:v>
                </c:pt>
                <c:pt idx="26">
                  <c:v>1000</c:v>
                </c:pt>
                <c:pt idx="27">
                  <c:v>2000</c:v>
                </c:pt>
                <c:pt idx="28">
                  <c:v>400</c:v>
                </c:pt>
                <c:pt idx="29">
                  <c:v>600</c:v>
                </c:pt>
                <c:pt idx="30">
                  <c:v>800</c:v>
                </c:pt>
                <c:pt idx="31">
                  <c:v>100</c:v>
                </c:pt>
                <c:pt idx="32">
                  <c:v>1000</c:v>
                </c:pt>
                <c:pt idx="33">
                  <c:v>400</c:v>
                </c:pt>
                <c:pt idx="34">
                  <c:v>600</c:v>
                </c:pt>
                <c:pt idx="35">
                  <c:v>800</c:v>
                </c:pt>
                <c:pt idx="36">
                  <c:v>100</c:v>
                </c:pt>
                <c:pt idx="37">
                  <c:v>1000</c:v>
                </c:pt>
                <c:pt idx="38">
                  <c:v>2000</c:v>
                </c:pt>
                <c:pt idx="39">
                  <c:v>400</c:v>
                </c:pt>
                <c:pt idx="40">
                  <c:v>600</c:v>
                </c:pt>
                <c:pt idx="41">
                  <c:v>800</c:v>
                </c:pt>
                <c:pt idx="42">
                  <c:v>100</c:v>
                </c:pt>
                <c:pt idx="43">
                  <c:v>1000</c:v>
                </c:pt>
                <c:pt idx="44">
                  <c:v>400</c:v>
                </c:pt>
                <c:pt idx="45">
                  <c:v>600</c:v>
                </c:pt>
                <c:pt idx="46">
                  <c:v>800</c:v>
                </c:pt>
                <c:pt idx="47">
                  <c:v>100</c:v>
                </c:pt>
                <c:pt idx="48">
                  <c:v>1000</c:v>
                </c:pt>
                <c:pt idx="49">
                  <c:v>2000</c:v>
                </c:pt>
                <c:pt idx="50">
                  <c:v>400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A25-47C2-A360-205F8934A3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483655424"/>
        <c:axId val="483655984"/>
      </c:barChart>
      <c:lineChart>
        <c:grouping val="standard"/>
        <c:varyColors val="0"/>
        <c:ser>
          <c:idx val="0"/>
          <c:order val="0"/>
          <c:tx>
            <c:v>Meta</c:v>
          </c:tx>
          <c:spPr>
            <a:ln w="9525" cap="flat" cmpd="sng" algn="ctr">
              <a:solidFill>
                <a:schemeClr val="accent1">
                  <a:shade val="95000"/>
                  <a:satMod val="105000"/>
                </a:schemeClr>
              </a:solidFill>
              <a:prstDash val="solid"/>
              <a:round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marker>
            <c:symbol val="none"/>
          </c:marker>
          <c:cat>
            <c:numRef>
              <c:f>'Acompanhamento Semanal'!$E$15:$BE$15</c:f>
              <c:numCache>
                <c:formatCode>d\-mmm</c:formatCode>
                <c:ptCount val="53"/>
                <c:pt idx="0" formatCode="m/d/yyyy">
                  <c:v>46027</c:v>
                </c:pt>
                <c:pt idx="1">
                  <c:v>46034</c:v>
                </c:pt>
                <c:pt idx="2">
                  <c:v>46041</c:v>
                </c:pt>
                <c:pt idx="3">
                  <c:v>46048</c:v>
                </c:pt>
                <c:pt idx="4">
                  <c:v>46055</c:v>
                </c:pt>
                <c:pt idx="5">
                  <c:v>46062</c:v>
                </c:pt>
                <c:pt idx="6">
                  <c:v>46069</c:v>
                </c:pt>
                <c:pt idx="7">
                  <c:v>46076</c:v>
                </c:pt>
                <c:pt idx="8">
                  <c:v>46083</c:v>
                </c:pt>
                <c:pt idx="9">
                  <c:v>46090</c:v>
                </c:pt>
                <c:pt idx="10">
                  <c:v>46097</c:v>
                </c:pt>
                <c:pt idx="11">
                  <c:v>46104</c:v>
                </c:pt>
                <c:pt idx="12">
                  <c:v>46111</c:v>
                </c:pt>
                <c:pt idx="13">
                  <c:v>46118</c:v>
                </c:pt>
                <c:pt idx="14">
                  <c:v>46125</c:v>
                </c:pt>
                <c:pt idx="15">
                  <c:v>46132</c:v>
                </c:pt>
                <c:pt idx="16">
                  <c:v>46139</c:v>
                </c:pt>
                <c:pt idx="17">
                  <c:v>46146</c:v>
                </c:pt>
                <c:pt idx="18">
                  <c:v>46153</c:v>
                </c:pt>
                <c:pt idx="19">
                  <c:v>46160</c:v>
                </c:pt>
                <c:pt idx="20">
                  <c:v>46167</c:v>
                </c:pt>
                <c:pt idx="21">
                  <c:v>46174</c:v>
                </c:pt>
                <c:pt idx="22">
                  <c:v>46181</c:v>
                </c:pt>
                <c:pt idx="23">
                  <c:v>46188</c:v>
                </c:pt>
                <c:pt idx="24">
                  <c:v>46195</c:v>
                </c:pt>
                <c:pt idx="25">
                  <c:v>46202</c:v>
                </c:pt>
                <c:pt idx="26">
                  <c:v>46209</c:v>
                </c:pt>
                <c:pt idx="27">
                  <c:v>46216</c:v>
                </c:pt>
                <c:pt idx="28">
                  <c:v>46223</c:v>
                </c:pt>
                <c:pt idx="29">
                  <c:v>46230</c:v>
                </c:pt>
                <c:pt idx="30">
                  <c:v>46237</c:v>
                </c:pt>
                <c:pt idx="31">
                  <c:v>46244</c:v>
                </c:pt>
                <c:pt idx="32">
                  <c:v>46251</c:v>
                </c:pt>
                <c:pt idx="33">
                  <c:v>46258</c:v>
                </c:pt>
                <c:pt idx="34">
                  <c:v>46265</c:v>
                </c:pt>
                <c:pt idx="35">
                  <c:v>46272</c:v>
                </c:pt>
                <c:pt idx="36">
                  <c:v>46279</c:v>
                </c:pt>
                <c:pt idx="37">
                  <c:v>46286</c:v>
                </c:pt>
                <c:pt idx="38">
                  <c:v>46293</c:v>
                </c:pt>
                <c:pt idx="39">
                  <c:v>46300</c:v>
                </c:pt>
                <c:pt idx="40">
                  <c:v>46307</c:v>
                </c:pt>
                <c:pt idx="41">
                  <c:v>46314</c:v>
                </c:pt>
                <c:pt idx="42">
                  <c:v>46321</c:v>
                </c:pt>
                <c:pt idx="43">
                  <c:v>46328</c:v>
                </c:pt>
                <c:pt idx="44">
                  <c:v>46335</c:v>
                </c:pt>
                <c:pt idx="45">
                  <c:v>46342</c:v>
                </c:pt>
                <c:pt idx="46">
                  <c:v>46349</c:v>
                </c:pt>
                <c:pt idx="47">
                  <c:v>46356</c:v>
                </c:pt>
                <c:pt idx="48">
                  <c:v>46363</c:v>
                </c:pt>
                <c:pt idx="49">
                  <c:v>46370</c:v>
                </c:pt>
                <c:pt idx="50">
                  <c:v>46377</c:v>
                </c:pt>
                <c:pt idx="51">
                  <c:v>46384</c:v>
                </c:pt>
                <c:pt idx="52">
                  <c:v>46391</c:v>
                </c:pt>
              </c:numCache>
            </c:numRef>
          </c:cat>
          <c:val>
            <c:numRef>
              <c:f>'Acompanhamento Semanal'!$E$16:$BE$16</c:f>
              <c:numCache>
                <c:formatCode>_(* #,##0.00_);_(* \(#,##0.00\);_(* "-"??_);_(@_)</c:formatCode>
                <c:ptCount val="53"/>
                <c:pt idx="0">
                  <c:v>600</c:v>
                </c:pt>
                <c:pt idx="1">
                  <c:v>600</c:v>
                </c:pt>
                <c:pt idx="2">
                  <c:v>600</c:v>
                </c:pt>
                <c:pt idx="3">
                  <c:v>600</c:v>
                </c:pt>
                <c:pt idx="4">
                  <c:v>400</c:v>
                </c:pt>
                <c:pt idx="5">
                  <c:v>1000</c:v>
                </c:pt>
                <c:pt idx="6">
                  <c:v>600</c:v>
                </c:pt>
                <c:pt idx="7">
                  <c:v>600</c:v>
                </c:pt>
                <c:pt idx="8">
                  <c:v>600</c:v>
                </c:pt>
                <c:pt idx="9">
                  <c:v>600</c:v>
                </c:pt>
                <c:pt idx="10">
                  <c:v>600</c:v>
                </c:pt>
                <c:pt idx="11">
                  <c:v>600</c:v>
                </c:pt>
                <c:pt idx="12">
                  <c:v>600</c:v>
                </c:pt>
                <c:pt idx="13">
                  <c:v>600</c:v>
                </c:pt>
                <c:pt idx="14">
                  <c:v>600</c:v>
                </c:pt>
                <c:pt idx="15">
                  <c:v>600</c:v>
                </c:pt>
                <c:pt idx="16">
                  <c:v>600</c:v>
                </c:pt>
                <c:pt idx="17">
                  <c:v>600</c:v>
                </c:pt>
                <c:pt idx="18">
                  <c:v>600</c:v>
                </c:pt>
                <c:pt idx="19">
                  <c:v>600</c:v>
                </c:pt>
                <c:pt idx="20">
                  <c:v>600</c:v>
                </c:pt>
                <c:pt idx="21">
                  <c:v>600</c:v>
                </c:pt>
                <c:pt idx="22">
                  <c:v>600</c:v>
                </c:pt>
                <c:pt idx="23">
                  <c:v>600</c:v>
                </c:pt>
                <c:pt idx="24">
                  <c:v>600</c:v>
                </c:pt>
                <c:pt idx="25">
                  <c:v>600</c:v>
                </c:pt>
                <c:pt idx="26">
                  <c:v>600</c:v>
                </c:pt>
                <c:pt idx="27">
                  <c:v>600</c:v>
                </c:pt>
                <c:pt idx="28">
                  <c:v>600</c:v>
                </c:pt>
                <c:pt idx="29">
                  <c:v>600</c:v>
                </c:pt>
                <c:pt idx="30">
                  <c:v>600</c:v>
                </c:pt>
                <c:pt idx="31">
                  <c:v>600</c:v>
                </c:pt>
                <c:pt idx="32">
                  <c:v>600</c:v>
                </c:pt>
                <c:pt idx="33">
                  <c:v>600</c:v>
                </c:pt>
                <c:pt idx="34">
                  <c:v>600</c:v>
                </c:pt>
                <c:pt idx="35">
                  <c:v>600</c:v>
                </c:pt>
                <c:pt idx="36">
                  <c:v>600</c:v>
                </c:pt>
                <c:pt idx="37">
                  <c:v>600</c:v>
                </c:pt>
                <c:pt idx="38">
                  <c:v>600</c:v>
                </c:pt>
                <c:pt idx="39">
                  <c:v>600</c:v>
                </c:pt>
                <c:pt idx="40">
                  <c:v>600</c:v>
                </c:pt>
                <c:pt idx="41">
                  <c:v>600</c:v>
                </c:pt>
                <c:pt idx="42">
                  <c:v>600</c:v>
                </c:pt>
                <c:pt idx="43">
                  <c:v>600</c:v>
                </c:pt>
                <c:pt idx="44">
                  <c:v>600</c:v>
                </c:pt>
                <c:pt idx="45">
                  <c:v>600</c:v>
                </c:pt>
                <c:pt idx="46">
                  <c:v>600</c:v>
                </c:pt>
                <c:pt idx="47">
                  <c:v>600</c:v>
                </c:pt>
                <c:pt idx="48">
                  <c:v>600</c:v>
                </c:pt>
                <c:pt idx="49">
                  <c:v>600</c:v>
                </c:pt>
                <c:pt idx="50">
                  <c:v>500</c:v>
                </c:pt>
                <c:pt idx="51">
                  <c:v>1000</c:v>
                </c:pt>
                <c:pt idx="52" formatCode="General">
                  <c:v>800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A25-47C2-A360-205F8934A3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83655424"/>
        <c:axId val="483655984"/>
      </c:lineChart>
      <c:dateAx>
        <c:axId val="483655424"/>
        <c:scaling>
          <c:orientation val="minMax"/>
        </c:scaling>
        <c:delete val="1"/>
        <c:axPos val="b"/>
        <c:numFmt formatCode="m/d/yyyy" sourceLinked="1"/>
        <c:majorTickMark val="none"/>
        <c:minorTickMark val="none"/>
        <c:tickLblPos val="nextTo"/>
        <c:crossAx val="483655984"/>
        <c:crosses val="autoZero"/>
        <c:auto val="1"/>
        <c:lblOffset val="100"/>
        <c:baseTimeUnit val="days"/>
      </c:dateAx>
      <c:valAx>
        <c:axId val="4836559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8365542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7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050"/>
              <a:t>Previsto x Realizado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v>Meta</c:v>
          </c:tx>
          <c:spPr>
            <a:gradFill rotWithShape="1">
              <a:gsLst>
                <a:gs pos="0">
                  <a:schemeClr val="accent1">
                    <a:tint val="50000"/>
                    <a:satMod val="300000"/>
                  </a:schemeClr>
                </a:gs>
                <a:gs pos="35000">
                  <a:schemeClr val="accent1">
                    <a:tint val="37000"/>
                    <a:satMod val="300000"/>
                  </a:schemeClr>
                </a:gs>
                <a:gs pos="100000">
                  <a:schemeClr val="accent1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1">
                  <a:shade val="95000"/>
                  <a:satMod val="105000"/>
                </a:schemeClr>
              </a:solidFill>
              <a:prstDash val="solid"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cat>
            <c:strLit>
              <c:ptCount val="2"/>
              <c:pt idx="0">
                <c:v>Até Agora</c:v>
              </c:pt>
              <c:pt idx="1">
                <c:v>Total</c:v>
              </c:pt>
            </c:strLit>
          </c:cat>
          <c:val>
            <c:numRef>
              <c:f>'Acompanhamento Semanal'!$C$16:$D$16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32500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939-4EAF-B3AE-23B2143534A2}"/>
            </c:ext>
          </c:extLst>
        </c:ser>
        <c:ser>
          <c:idx val="1"/>
          <c:order val="1"/>
          <c:tx>
            <c:v>Realizado</c:v>
          </c:tx>
          <c:spPr>
            <a:gradFill rotWithShape="1">
              <a:gsLst>
                <a:gs pos="0">
                  <a:schemeClr val="accent3">
                    <a:tint val="50000"/>
                    <a:satMod val="300000"/>
                  </a:schemeClr>
                </a:gs>
                <a:gs pos="35000">
                  <a:schemeClr val="accent3">
                    <a:tint val="37000"/>
                    <a:satMod val="300000"/>
                  </a:schemeClr>
                </a:gs>
                <a:gs pos="100000">
                  <a:schemeClr val="accent3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3">
                  <a:shade val="95000"/>
                  <a:satMod val="105000"/>
                </a:schemeClr>
              </a:solidFill>
              <a:prstDash val="solid"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cat>
            <c:strLit>
              <c:ptCount val="2"/>
              <c:pt idx="0">
                <c:v>Até Agora</c:v>
              </c:pt>
              <c:pt idx="1">
                <c:v>Total</c:v>
              </c:pt>
            </c:strLit>
          </c:cat>
          <c:val>
            <c:numRef>
              <c:f>'Acompanhamento Semanal'!$C$17:$D$17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36500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939-4EAF-B3AE-23B2143534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483659904"/>
        <c:axId val="483660464"/>
      </c:barChart>
      <c:catAx>
        <c:axId val="4836599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83660464"/>
        <c:crosses val="autoZero"/>
        <c:auto val="1"/>
        <c:lblAlgn val="ctr"/>
        <c:lblOffset val="100"/>
        <c:noMultiLvlLbl val="0"/>
      </c:catAx>
      <c:valAx>
        <c:axId val="4836604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836599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7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Evolução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v>Realizado</c:v>
          </c:tx>
          <c:spPr>
            <a:gradFill rotWithShape="1">
              <a:gsLst>
                <a:gs pos="0">
                  <a:schemeClr val="accent3">
                    <a:tint val="50000"/>
                    <a:satMod val="300000"/>
                  </a:schemeClr>
                </a:gs>
                <a:gs pos="35000">
                  <a:schemeClr val="accent3">
                    <a:tint val="37000"/>
                    <a:satMod val="300000"/>
                  </a:schemeClr>
                </a:gs>
                <a:gs pos="100000">
                  <a:schemeClr val="accent3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3">
                  <a:shade val="95000"/>
                  <a:satMod val="105000"/>
                </a:schemeClr>
              </a:solidFill>
              <a:prstDash val="solid"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cat>
            <c:numRef>
              <c:f>'Acompanhamento Semanal'!$E$15:$BE$15</c:f>
              <c:numCache>
                <c:formatCode>d\-mmm</c:formatCode>
                <c:ptCount val="53"/>
                <c:pt idx="0" formatCode="m/d/yyyy">
                  <c:v>46027</c:v>
                </c:pt>
                <c:pt idx="1">
                  <c:v>46034</c:v>
                </c:pt>
                <c:pt idx="2">
                  <c:v>46041</c:v>
                </c:pt>
                <c:pt idx="3">
                  <c:v>46048</c:v>
                </c:pt>
                <c:pt idx="4">
                  <c:v>46055</c:v>
                </c:pt>
                <c:pt idx="5">
                  <c:v>46062</c:v>
                </c:pt>
                <c:pt idx="6">
                  <c:v>46069</c:v>
                </c:pt>
                <c:pt idx="7">
                  <c:v>46076</c:v>
                </c:pt>
                <c:pt idx="8">
                  <c:v>46083</c:v>
                </c:pt>
                <c:pt idx="9">
                  <c:v>46090</c:v>
                </c:pt>
                <c:pt idx="10">
                  <c:v>46097</c:v>
                </c:pt>
                <c:pt idx="11">
                  <c:v>46104</c:v>
                </c:pt>
                <c:pt idx="12">
                  <c:v>46111</c:v>
                </c:pt>
                <c:pt idx="13">
                  <c:v>46118</c:v>
                </c:pt>
                <c:pt idx="14">
                  <c:v>46125</c:v>
                </c:pt>
                <c:pt idx="15">
                  <c:v>46132</c:v>
                </c:pt>
                <c:pt idx="16">
                  <c:v>46139</c:v>
                </c:pt>
                <c:pt idx="17">
                  <c:v>46146</c:v>
                </c:pt>
                <c:pt idx="18">
                  <c:v>46153</c:v>
                </c:pt>
                <c:pt idx="19">
                  <c:v>46160</c:v>
                </c:pt>
                <c:pt idx="20">
                  <c:v>46167</c:v>
                </c:pt>
                <c:pt idx="21">
                  <c:v>46174</c:v>
                </c:pt>
                <c:pt idx="22">
                  <c:v>46181</c:v>
                </c:pt>
                <c:pt idx="23">
                  <c:v>46188</c:v>
                </c:pt>
                <c:pt idx="24">
                  <c:v>46195</c:v>
                </c:pt>
                <c:pt idx="25">
                  <c:v>46202</c:v>
                </c:pt>
                <c:pt idx="26">
                  <c:v>46209</c:v>
                </c:pt>
                <c:pt idx="27">
                  <c:v>46216</c:v>
                </c:pt>
                <c:pt idx="28">
                  <c:v>46223</c:v>
                </c:pt>
                <c:pt idx="29">
                  <c:v>46230</c:v>
                </c:pt>
                <c:pt idx="30">
                  <c:v>46237</c:v>
                </c:pt>
                <c:pt idx="31">
                  <c:v>46244</c:v>
                </c:pt>
                <c:pt idx="32">
                  <c:v>46251</c:v>
                </c:pt>
                <c:pt idx="33">
                  <c:v>46258</c:v>
                </c:pt>
                <c:pt idx="34">
                  <c:v>46265</c:v>
                </c:pt>
                <c:pt idx="35">
                  <c:v>46272</c:v>
                </c:pt>
                <c:pt idx="36">
                  <c:v>46279</c:v>
                </c:pt>
                <c:pt idx="37">
                  <c:v>46286</c:v>
                </c:pt>
                <c:pt idx="38">
                  <c:v>46293</c:v>
                </c:pt>
                <c:pt idx="39">
                  <c:v>46300</c:v>
                </c:pt>
                <c:pt idx="40">
                  <c:v>46307</c:v>
                </c:pt>
                <c:pt idx="41">
                  <c:v>46314</c:v>
                </c:pt>
                <c:pt idx="42">
                  <c:v>46321</c:v>
                </c:pt>
                <c:pt idx="43">
                  <c:v>46328</c:v>
                </c:pt>
                <c:pt idx="44">
                  <c:v>46335</c:v>
                </c:pt>
                <c:pt idx="45">
                  <c:v>46342</c:v>
                </c:pt>
                <c:pt idx="46">
                  <c:v>46349</c:v>
                </c:pt>
                <c:pt idx="47">
                  <c:v>46356</c:v>
                </c:pt>
                <c:pt idx="48">
                  <c:v>46363</c:v>
                </c:pt>
                <c:pt idx="49">
                  <c:v>46370</c:v>
                </c:pt>
                <c:pt idx="50">
                  <c:v>46377</c:v>
                </c:pt>
                <c:pt idx="51">
                  <c:v>46384</c:v>
                </c:pt>
                <c:pt idx="52">
                  <c:v>46391</c:v>
                </c:pt>
              </c:numCache>
            </c:numRef>
          </c:cat>
          <c:val>
            <c:numRef>
              <c:f>'Acompanhamento Semanal'!$E$17:$BE$17</c:f>
              <c:numCache>
                <c:formatCode>_(* #,##0.00_);_(* \(#,##0.00\);_(* "-"??_);_(@_)</c:formatCode>
                <c:ptCount val="53"/>
                <c:pt idx="0">
                  <c:v>400</c:v>
                </c:pt>
                <c:pt idx="1">
                  <c:v>600</c:v>
                </c:pt>
                <c:pt idx="2">
                  <c:v>800</c:v>
                </c:pt>
                <c:pt idx="3">
                  <c:v>100</c:v>
                </c:pt>
                <c:pt idx="4">
                  <c:v>1000</c:v>
                </c:pt>
                <c:pt idx="5">
                  <c:v>2000</c:v>
                </c:pt>
                <c:pt idx="6">
                  <c:v>400</c:v>
                </c:pt>
                <c:pt idx="7">
                  <c:v>600</c:v>
                </c:pt>
                <c:pt idx="8">
                  <c:v>800</c:v>
                </c:pt>
                <c:pt idx="9">
                  <c:v>100</c:v>
                </c:pt>
                <c:pt idx="10">
                  <c:v>1000</c:v>
                </c:pt>
                <c:pt idx="11">
                  <c:v>400</c:v>
                </c:pt>
                <c:pt idx="12">
                  <c:v>600</c:v>
                </c:pt>
                <c:pt idx="13">
                  <c:v>800</c:v>
                </c:pt>
                <c:pt idx="14">
                  <c:v>100</c:v>
                </c:pt>
                <c:pt idx="15">
                  <c:v>1000</c:v>
                </c:pt>
                <c:pt idx="16">
                  <c:v>2000</c:v>
                </c:pt>
                <c:pt idx="17">
                  <c:v>400</c:v>
                </c:pt>
                <c:pt idx="18">
                  <c:v>600</c:v>
                </c:pt>
                <c:pt idx="19">
                  <c:v>800</c:v>
                </c:pt>
                <c:pt idx="20">
                  <c:v>100</c:v>
                </c:pt>
                <c:pt idx="21">
                  <c:v>1000</c:v>
                </c:pt>
                <c:pt idx="22">
                  <c:v>400</c:v>
                </c:pt>
                <c:pt idx="23">
                  <c:v>600</c:v>
                </c:pt>
                <c:pt idx="24">
                  <c:v>800</c:v>
                </c:pt>
                <c:pt idx="25">
                  <c:v>100</c:v>
                </c:pt>
                <c:pt idx="26">
                  <c:v>1000</c:v>
                </c:pt>
                <c:pt idx="27">
                  <c:v>2000</c:v>
                </c:pt>
                <c:pt idx="28">
                  <c:v>400</c:v>
                </c:pt>
                <c:pt idx="29">
                  <c:v>600</c:v>
                </c:pt>
                <c:pt idx="30">
                  <c:v>800</c:v>
                </c:pt>
                <c:pt idx="31">
                  <c:v>100</c:v>
                </c:pt>
                <c:pt idx="32">
                  <c:v>1000</c:v>
                </c:pt>
                <c:pt idx="33">
                  <c:v>400</c:v>
                </c:pt>
                <c:pt idx="34">
                  <c:v>600</c:v>
                </c:pt>
                <c:pt idx="35">
                  <c:v>800</c:v>
                </c:pt>
                <c:pt idx="36">
                  <c:v>100</c:v>
                </c:pt>
                <c:pt idx="37">
                  <c:v>1000</c:v>
                </c:pt>
                <c:pt idx="38">
                  <c:v>2000</c:v>
                </c:pt>
                <c:pt idx="39">
                  <c:v>400</c:v>
                </c:pt>
                <c:pt idx="40">
                  <c:v>600</c:v>
                </c:pt>
                <c:pt idx="41">
                  <c:v>800</c:v>
                </c:pt>
                <c:pt idx="42">
                  <c:v>100</c:v>
                </c:pt>
                <c:pt idx="43">
                  <c:v>1000</c:v>
                </c:pt>
                <c:pt idx="44">
                  <c:v>400</c:v>
                </c:pt>
                <c:pt idx="45">
                  <c:v>600</c:v>
                </c:pt>
                <c:pt idx="46">
                  <c:v>800</c:v>
                </c:pt>
                <c:pt idx="47">
                  <c:v>100</c:v>
                </c:pt>
                <c:pt idx="48">
                  <c:v>1000</c:v>
                </c:pt>
                <c:pt idx="49">
                  <c:v>2000</c:v>
                </c:pt>
                <c:pt idx="50">
                  <c:v>400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437-491F-B8B5-A687164C11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483664384"/>
        <c:axId val="483664944"/>
      </c:barChart>
      <c:lineChart>
        <c:grouping val="standard"/>
        <c:varyColors val="0"/>
        <c:ser>
          <c:idx val="0"/>
          <c:order val="0"/>
          <c:tx>
            <c:v>Meta</c:v>
          </c:tx>
          <c:spPr>
            <a:ln w="9525" cap="flat" cmpd="sng" algn="ctr">
              <a:solidFill>
                <a:schemeClr val="accent1">
                  <a:shade val="95000"/>
                  <a:satMod val="105000"/>
                </a:schemeClr>
              </a:solidFill>
              <a:prstDash val="solid"/>
              <a:round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marker>
            <c:symbol val="none"/>
          </c:marker>
          <c:cat>
            <c:numRef>
              <c:f>'Acompanhamento Semanal'!$E$15:$BE$15</c:f>
              <c:numCache>
                <c:formatCode>d\-mmm</c:formatCode>
                <c:ptCount val="53"/>
                <c:pt idx="0" formatCode="m/d/yyyy">
                  <c:v>46027</c:v>
                </c:pt>
                <c:pt idx="1">
                  <c:v>46034</c:v>
                </c:pt>
                <c:pt idx="2">
                  <c:v>46041</c:v>
                </c:pt>
                <c:pt idx="3">
                  <c:v>46048</c:v>
                </c:pt>
                <c:pt idx="4">
                  <c:v>46055</c:v>
                </c:pt>
                <c:pt idx="5">
                  <c:v>46062</c:v>
                </c:pt>
                <c:pt idx="6">
                  <c:v>46069</c:v>
                </c:pt>
                <c:pt idx="7">
                  <c:v>46076</c:v>
                </c:pt>
                <c:pt idx="8">
                  <c:v>46083</c:v>
                </c:pt>
                <c:pt idx="9">
                  <c:v>46090</c:v>
                </c:pt>
                <c:pt idx="10">
                  <c:v>46097</c:v>
                </c:pt>
                <c:pt idx="11">
                  <c:v>46104</c:v>
                </c:pt>
                <c:pt idx="12">
                  <c:v>46111</c:v>
                </c:pt>
                <c:pt idx="13">
                  <c:v>46118</c:v>
                </c:pt>
                <c:pt idx="14">
                  <c:v>46125</c:v>
                </c:pt>
                <c:pt idx="15">
                  <c:v>46132</c:v>
                </c:pt>
                <c:pt idx="16">
                  <c:v>46139</c:v>
                </c:pt>
                <c:pt idx="17">
                  <c:v>46146</c:v>
                </c:pt>
                <c:pt idx="18">
                  <c:v>46153</c:v>
                </c:pt>
                <c:pt idx="19">
                  <c:v>46160</c:v>
                </c:pt>
                <c:pt idx="20">
                  <c:v>46167</c:v>
                </c:pt>
                <c:pt idx="21">
                  <c:v>46174</c:v>
                </c:pt>
                <c:pt idx="22">
                  <c:v>46181</c:v>
                </c:pt>
                <c:pt idx="23">
                  <c:v>46188</c:v>
                </c:pt>
                <c:pt idx="24">
                  <c:v>46195</c:v>
                </c:pt>
                <c:pt idx="25">
                  <c:v>46202</c:v>
                </c:pt>
                <c:pt idx="26">
                  <c:v>46209</c:v>
                </c:pt>
                <c:pt idx="27">
                  <c:v>46216</c:v>
                </c:pt>
                <c:pt idx="28">
                  <c:v>46223</c:v>
                </c:pt>
                <c:pt idx="29">
                  <c:v>46230</c:v>
                </c:pt>
                <c:pt idx="30">
                  <c:v>46237</c:v>
                </c:pt>
                <c:pt idx="31">
                  <c:v>46244</c:v>
                </c:pt>
                <c:pt idx="32">
                  <c:v>46251</c:v>
                </c:pt>
                <c:pt idx="33">
                  <c:v>46258</c:v>
                </c:pt>
                <c:pt idx="34">
                  <c:v>46265</c:v>
                </c:pt>
                <c:pt idx="35">
                  <c:v>46272</c:v>
                </c:pt>
                <c:pt idx="36">
                  <c:v>46279</c:v>
                </c:pt>
                <c:pt idx="37">
                  <c:v>46286</c:v>
                </c:pt>
                <c:pt idx="38">
                  <c:v>46293</c:v>
                </c:pt>
                <c:pt idx="39">
                  <c:v>46300</c:v>
                </c:pt>
                <c:pt idx="40">
                  <c:v>46307</c:v>
                </c:pt>
                <c:pt idx="41">
                  <c:v>46314</c:v>
                </c:pt>
                <c:pt idx="42">
                  <c:v>46321</c:v>
                </c:pt>
                <c:pt idx="43">
                  <c:v>46328</c:v>
                </c:pt>
                <c:pt idx="44">
                  <c:v>46335</c:v>
                </c:pt>
                <c:pt idx="45">
                  <c:v>46342</c:v>
                </c:pt>
                <c:pt idx="46">
                  <c:v>46349</c:v>
                </c:pt>
                <c:pt idx="47">
                  <c:v>46356</c:v>
                </c:pt>
                <c:pt idx="48">
                  <c:v>46363</c:v>
                </c:pt>
                <c:pt idx="49">
                  <c:v>46370</c:v>
                </c:pt>
                <c:pt idx="50">
                  <c:v>46377</c:v>
                </c:pt>
                <c:pt idx="51">
                  <c:v>46384</c:v>
                </c:pt>
                <c:pt idx="52">
                  <c:v>46391</c:v>
                </c:pt>
              </c:numCache>
            </c:numRef>
          </c:cat>
          <c:val>
            <c:numRef>
              <c:f>'Acompanhamento Semanal'!$E$16:$BE$16</c:f>
              <c:numCache>
                <c:formatCode>_(* #,##0.00_);_(* \(#,##0.00\);_(* "-"??_);_(@_)</c:formatCode>
                <c:ptCount val="53"/>
                <c:pt idx="0">
                  <c:v>600</c:v>
                </c:pt>
                <c:pt idx="1">
                  <c:v>600</c:v>
                </c:pt>
                <c:pt idx="2">
                  <c:v>600</c:v>
                </c:pt>
                <c:pt idx="3">
                  <c:v>600</c:v>
                </c:pt>
                <c:pt idx="4">
                  <c:v>400</c:v>
                </c:pt>
                <c:pt idx="5">
                  <c:v>1000</c:v>
                </c:pt>
                <c:pt idx="6">
                  <c:v>600</c:v>
                </c:pt>
                <c:pt idx="7">
                  <c:v>600</c:v>
                </c:pt>
                <c:pt idx="8">
                  <c:v>600</c:v>
                </c:pt>
                <c:pt idx="9">
                  <c:v>600</c:v>
                </c:pt>
                <c:pt idx="10">
                  <c:v>600</c:v>
                </c:pt>
                <c:pt idx="11">
                  <c:v>600</c:v>
                </c:pt>
                <c:pt idx="12">
                  <c:v>600</c:v>
                </c:pt>
                <c:pt idx="13">
                  <c:v>600</c:v>
                </c:pt>
                <c:pt idx="14">
                  <c:v>600</c:v>
                </c:pt>
                <c:pt idx="15">
                  <c:v>600</c:v>
                </c:pt>
                <c:pt idx="16">
                  <c:v>600</c:v>
                </c:pt>
                <c:pt idx="17">
                  <c:v>600</c:v>
                </c:pt>
                <c:pt idx="18">
                  <c:v>600</c:v>
                </c:pt>
                <c:pt idx="19">
                  <c:v>600</c:v>
                </c:pt>
                <c:pt idx="20">
                  <c:v>600</c:v>
                </c:pt>
                <c:pt idx="21">
                  <c:v>600</c:v>
                </c:pt>
                <c:pt idx="22">
                  <c:v>600</c:v>
                </c:pt>
                <c:pt idx="23">
                  <c:v>600</c:v>
                </c:pt>
                <c:pt idx="24">
                  <c:v>600</c:v>
                </c:pt>
                <c:pt idx="25">
                  <c:v>600</c:v>
                </c:pt>
                <c:pt idx="26">
                  <c:v>600</c:v>
                </c:pt>
                <c:pt idx="27">
                  <c:v>600</c:v>
                </c:pt>
                <c:pt idx="28">
                  <c:v>600</c:v>
                </c:pt>
                <c:pt idx="29">
                  <c:v>600</c:v>
                </c:pt>
                <c:pt idx="30">
                  <c:v>600</c:v>
                </c:pt>
                <c:pt idx="31">
                  <c:v>600</c:v>
                </c:pt>
                <c:pt idx="32">
                  <c:v>600</c:v>
                </c:pt>
                <c:pt idx="33">
                  <c:v>600</c:v>
                </c:pt>
                <c:pt idx="34">
                  <c:v>600</c:v>
                </c:pt>
                <c:pt idx="35">
                  <c:v>600</c:v>
                </c:pt>
                <c:pt idx="36">
                  <c:v>600</c:v>
                </c:pt>
                <c:pt idx="37">
                  <c:v>600</c:v>
                </c:pt>
                <c:pt idx="38">
                  <c:v>600</c:v>
                </c:pt>
                <c:pt idx="39">
                  <c:v>600</c:v>
                </c:pt>
                <c:pt idx="40">
                  <c:v>600</c:v>
                </c:pt>
                <c:pt idx="41">
                  <c:v>600</c:v>
                </c:pt>
                <c:pt idx="42">
                  <c:v>600</c:v>
                </c:pt>
                <c:pt idx="43">
                  <c:v>600</c:v>
                </c:pt>
                <c:pt idx="44">
                  <c:v>600</c:v>
                </c:pt>
                <c:pt idx="45">
                  <c:v>600</c:v>
                </c:pt>
                <c:pt idx="46">
                  <c:v>600</c:v>
                </c:pt>
                <c:pt idx="47">
                  <c:v>600</c:v>
                </c:pt>
                <c:pt idx="48">
                  <c:v>600</c:v>
                </c:pt>
                <c:pt idx="49">
                  <c:v>600</c:v>
                </c:pt>
                <c:pt idx="50">
                  <c:v>500</c:v>
                </c:pt>
                <c:pt idx="51">
                  <c:v>1000</c:v>
                </c:pt>
                <c:pt idx="52" formatCode="General">
                  <c:v>800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437-491F-B8B5-A687164C11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83664384"/>
        <c:axId val="483664944"/>
      </c:lineChart>
      <c:dateAx>
        <c:axId val="483664384"/>
        <c:scaling>
          <c:orientation val="minMax"/>
        </c:scaling>
        <c:delete val="1"/>
        <c:axPos val="b"/>
        <c:numFmt formatCode="m/d/yyyy" sourceLinked="1"/>
        <c:majorTickMark val="none"/>
        <c:minorTickMark val="none"/>
        <c:tickLblPos val="nextTo"/>
        <c:crossAx val="483664944"/>
        <c:crosses val="autoZero"/>
        <c:auto val="1"/>
        <c:lblOffset val="100"/>
        <c:baseTimeUnit val="days"/>
      </c:dateAx>
      <c:valAx>
        <c:axId val="4836649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836643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7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050"/>
              <a:t>Previsto x Realizado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'Acompanhamento Semanal'!$B$32</c:f>
              <c:strCache>
                <c:ptCount val="1"/>
                <c:pt idx="0">
                  <c:v>Meta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tint val="50000"/>
                    <a:satMod val="300000"/>
                  </a:schemeClr>
                </a:gs>
                <a:gs pos="35000">
                  <a:schemeClr val="accent1">
                    <a:tint val="37000"/>
                    <a:satMod val="300000"/>
                  </a:schemeClr>
                </a:gs>
                <a:gs pos="100000">
                  <a:schemeClr val="accent1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1">
                  <a:shade val="95000"/>
                  <a:satMod val="105000"/>
                </a:schemeClr>
              </a:solidFill>
              <a:prstDash val="solid"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cat>
            <c:strRef>
              <c:f>'Acompanhamento Semanal'!$C$31:$D$31</c:f>
              <c:strCache>
                <c:ptCount val="2"/>
                <c:pt idx="0">
                  <c:v>Até agora</c:v>
                </c:pt>
                <c:pt idx="1">
                  <c:v>Total</c:v>
                </c:pt>
              </c:strCache>
            </c:strRef>
          </c:cat>
          <c:val>
            <c:numRef>
              <c:f>'Acompanhamento Semanal'!$C$32:$D$32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E9C-40AA-B542-8C61A1E0A6FD}"/>
            </c:ext>
          </c:extLst>
        </c:ser>
        <c:ser>
          <c:idx val="1"/>
          <c:order val="1"/>
          <c:tx>
            <c:strRef>
              <c:f>'Acompanhamento Semanal'!$B$33</c:f>
              <c:strCache>
                <c:ptCount val="1"/>
                <c:pt idx="0">
                  <c:v>Realizado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tint val="50000"/>
                    <a:satMod val="300000"/>
                  </a:schemeClr>
                </a:gs>
                <a:gs pos="35000">
                  <a:schemeClr val="accent3">
                    <a:tint val="37000"/>
                    <a:satMod val="300000"/>
                  </a:schemeClr>
                </a:gs>
                <a:gs pos="100000">
                  <a:schemeClr val="accent3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3">
                  <a:shade val="95000"/>
                  <a:satMod val="105000"/>
                </a:schemeClr>
              </a:solidFill>
              <a:prstDash val="solid"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cat>
            <c:strRef>
              <c:f>'Acompanhamento Semanal'!$C$31:$D$31</c:f>
              <c:strCache>
                <c:ptCount val="2"/>
                <c:pt idx="0">
                  <c:v>Até agora</c:v>
                </c:pt>
                <c:pt idx="1">
                  <c:v>Total</c:v>
                </c:pt>
              </c:strCache>
            </c:strRef>
          </c:cat>
          <c:val>
            <c:numRef>
              <c:f>'Acompanhamento Semanal'!$C$33:$D$33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E9C-40AA-B542-8C61A1E0A6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483668864"/>
        <c:axId val="483669424"/>
      </c:barChart>
      <c:catAx>
        <c:axId val="4836688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83669424"/>
        <c:crosses val="autoZero"/>
        <c:auto val="1"/>
        <c:lblAlgn val="ctr"/>
        <c:lblOffset val="100"/>
        <c:noMultiLvlLbl val="0"/>
      </c:catAx>
      <c:valAx>
        <c:axId val="4836694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836688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7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Evolução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'Acompanhamento Semanal'!$B$33</c:f>
              <c:strCache>
                <c:ptCount val="1"/>
                <c:pt idx="0">
                  <c:v>Realizado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tint val="50000"/>
                    <a:satMod val="300000"/>
                  </a:schemeClr>
                </a:gs>
                <a:gs pos="35000">
                  <a:schemeClr val="accent3">
                    <a:tint val="37000"/>
                    <a:satMod val="300000"/>
                  </a:schemeClr>
                </a:gs>
                <a:gs pos="100000">
                  <a:schemeClr val="accent3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3">
                  <a:shade val="95000"/>
                  <a:satMod val="105000"/>
                </a:schemeClr>
              </a:solidFill>
              <a:prstDash val="solid"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cat>
            <c:numRef>
              <c:f>'Acompanhamento Semanal'!$E$31:$BE$31</c:f>
              <c:numCache>
                <c:formatCode>d\-mmm</c:formatCode>
                <c:ptCount val="53"/>
                <c:pt idx="0" formatCode="m/d/yyyy">
                  <c:v>46027</c:v>
                </c:pt>
                <c:pt idx="1">
                  <c:v>46034</c:v>
                </c:pt>
                <c:pt idx="2">
                  <c:v>46041</c:v>
                </c:pt>
                <c:pt idx="3">
                  <c:v>46048</c:v>
                </c:pt>
                <c:pt idx="4">
                  <c:v>46055</c:v>
                </c:pt>
                <c:pt idx="5">
                  <c:v>46062</c:v>
                </c:pt>
                <c:pt idx="6">
                  <c:v>46069</c:v>
                </c:pt>
                <c:pt idx="7">
                  <c:v>46076</c:v>
                </c:pt>
                <c:pt idx="8">
                  <c:v>46083</c:v>
                </c:pt>
                <c:pt idx="9">
                  <c:v>46090</c:v>
                </c:pt>
                <c:pt idx="10">
                  <c:v>46097</c:v>
                </c:pt>
                <c:pt idx="11">
                  <c:v>46104</c:v>
                </c:pt>
                <c:pt idx="12">
                  <c:v>46111</c:v>
                </c:pt>
                <c:pt idx="13">
                  <c:v>46118</c:v>
                </c:pt>
                <c:pt idx="14">
                  <c:v>46125</c:v>
                </c:pt>
                <c:pt idx="15">
                  <c:v>46132</c:v>
                </c:pt>
                <c:pt idx="16">
                  <c:v>46139</c:v>
                </c:pt>
                <c:pt idx="17">
                  <c:v>46146</c:v>
                </c:pt>
                <c:pt idx="18">
                  <c:v>46153</c:v>
                </c:pt>
                <c:pt idx="19">
                  <c:v>46160</c:v>
                </c:pt>
                <c:pt idx="20">
                  <c:v>46167</c:v>
                </c:pt>
                <c:pt idx="21">
                  <c:v>46174</c:v>
                </c:pt>
                <c:pt idx="22">
                  <c:v>46181</c:v>
                </c:pt>
                <c:pt idx="23">
                  <c:v>46188</c:v>
                </c:pt>
                <c:pt idx="24">
                  <c:v>46195</c:v>
                </c:pt>
                <c:pt idx="25">
                  <c:v>46202</c:v>
                </c:pt>
                <c:pt idx="26">
                  <c:v>46209</c:v>
                </c:pt>
                <c:pt idx="27">
                  <c:v>46216</c:v>
                </c:pt>
                <c:pt idx="28">
                  <c:v>46223</c:v>
                </c:pt>
                <c:pt idx="29">
                  <c:v>46230</c:v>
                </c:pt>
                <c:pt idx="30">
                  <c:v>46237</c:v>
                </c:pt>
                <c:pt idx="31">
                  <c:v>46244</c:v>
                </c:pt>
                <c:pt idx="32">
                  <c:v>46251</c:v>
                </c:pt>
                <c:pt idx="33">
                  <c:v>46258</c:v>
                </c:pt>
                <c:pt idx="34">
                  <c:v>46265</c:v>
                </c:pt>
                <c:pt idx="35">
                  <c:v>46272</c:v>
                </c:pt>
                <c:pt idx="36">
                  <c:v>46279</c:v>
                </c:pt>
                <c:pt idx="37">
                  <c:v>46286</c:v>
                </c:pt>
                <c:pt idx="38">
                  <c:v>46293</c:v>
                </c:pt>
                <c:pt idx="39">
                  <c:v>46300</c:v>
                </c:pt>
                <c:pt idx="40">
                  <c:v>46307</c:v>
                </c:pt>
                <c:pt idx="41">
                  <c:v>46314</c:v>
                </c:pt>
                <c:pt idx="42">
                  <c:v>46321</c:v>
                </c:pt>
                <c:pt idx="43">
                  <c:v>46328</c:v>
                </c:pt>
                <c:pt idx="44">
                  <c:v>46335</c:v>
                </c:pt>
                <c:pt idx="45">
                  <c:v>46342</c:v>
                </c:pt>
                <c:pt idx="46">
                  <c:v>46349</c:v>
                </c:pt>
                <c:pt idx="47">
                  <c:v>46356</c:v>
                </c:pt>
                <c:pt idx="48">
                  <c:v>46363</c:v>
                </c:pt>
                <c:pt idx="49">
                  <c:v>46370</c:v>
                </c:pt>
                <c:pt idx="50">
                  <c:v>46377</c:v>
                </c:pt>
                <c:pt idx="51">
                  <c:v>46384</c:v>
                </c:pt>
                <c:pt idx="52">
                  <c:v>46391</c:v>
                </c:pt>
              </c:numCache>
            </c:numRef>
          </c:cat>
          <c:val>
            <c:numRef>
              <c:f>'Acompanhamento Semanal'!$E$33:$BE$33</c:f>
              <c:numCache>
                <c:formatCode>_(* #,##0.00_);_(* \(#,##0.00\);_(* "-"??_);_(@_)</c:formatCode>
                <c:ptCount val="53"/>
              </c:numCache>
            </c:numRef>
          </c:val>
          <c:extLst>
            <c:ext xmlns:c16="http://schemas.microsoft.com/office/drawing/2014/chart" uri="{C3380CC4-5D6E-409C-BE32-E72D297353CC}">
              <c16:uniqueId val="{00000000-28C6-4B62-B490-A4672B0942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484002256"/>
        <c:axId val="484002816"/>
      </c:barChart>
      <c:lineChart>
        <c:grouping val="standard"/>
        <c:varyColors val="0"/>
        <c:ser>
          <c:idx val="0"/>
          <c:order val="0"/>
          <c:tx>
            <c:strRef>
              <c:f>'Acompanhamento Semanal'!$B$32</c:f>
              <c:strCache>
                <c:ptCount val="1"/>
                <c:pt idx="0">
                  <c:v>Meta</c:v>
                </c:pt>
              </c:strCache>
            </c:strRef>
          </c:tx>
          <c:spPr>
            <a:ln w="9525" cap="flat" cmpd="sng" algn="ctr">
              <a:solidFill>
                <a:schemeClr val="accent1">
                  <a:shade val="95000"/>
                  <a:satMod val="105000"/>
                </a:schemeClr>
              </a:solidFill>
              <a:prstDash val="solid"/>
              <a:round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marker>
            <c:symbol val="none"/>
          </c:marker>
          <c:cat>
            <c:numRef>
              <c:f>'Acompanhamento Semanal'!$E$31:$BE$31</c:f>
              <c:numCache>
                <c:formatCode>d\-mmm</c:formatCode>
                <c:ptCount val="53"/>
                <c:pt idx="0" formatCode="m/d/yyyy">
                  <c:v>46027</c:v>
                </c:pt>
                <c:pt idx="1">
                  <c:v>46034</c:v>
                </c:pt>
                <c:pt idx="2">
                  <c:v>46041</c:v>
                </c:pt>
                <c:pt idx="3">
                  <c:v>46048</c:v>
                </c:pt>
                <c:pt idx="4">
                  <c:v>46055</c:v>
                </c:pt>
                <c:pt idx="5">
                  <c:v>46062</c:v>
                </c:pt>
                <c:pt idx="6">
                  <c:v>46069</c:v>
                </c:pt>
                <c:pt idx="7">
                  <c:v>46076</c:v>
                </c:pt>
                <c:pt idx="8">
                  <c:v>46083</c:v>
                </c:pt>
                <c:pt idx="9">
                  <c:v>46090</c:v>
                </c:pt>
                <c:pt idx="10">
                  <c:v>46097</c:v>
                </c:pt>
                <c:pt idx="11">
                  <c:v>46104</c:v>
                </c:pt>
                <c:pt idx="12">
                  <c:v>46111</c:v>
                </c:pt>
                <c:pt idx="13">
                  <c:v>46118</c:v>
                </c:pt>
                <c:pt idx="14">
                  <c:v>46125</c:v>
                </c:pt>
                <c:pt idx="15">
                  <c:v>46132</c:v>
                </c:pt>
                <c:pt idx="16">
                  <c:v>46139</c:v>
                </c:pt>
                <c:pt idx="17">
                  <c:v>46146</c:v>
                </c:pt>
                <c:pt idx="18">
                  <c:v>46153</c:v>
                </c:pt>
                <c:pt idx="19">
                  <c:v>46160</c:v>
                </c:pt>
                <c:pt idx="20">
                  <c:v>46167</c:v>
                </c:pt>
                <c:pt idx="21">
                  <c:v>46174</c:v>
                </c:pt>
                <c:pt idx="22">
                  <c:v>46181</c:v>
                </c:pt>
                <c:pt idx="23">
                  <c:v>46188</c:v>
                </c:pt>
                <c:pt idx="24">
                  <c:v>46195</c:v>
                </c:pt>
                <c:pt idx="25">
                  <c:v>46202</c:v>
                </c:pt>
                <c:pt idx="26">
                  <c:v>46209</c:v>
                </c:pt>
                <c:pt idx="27">
                  <c:v>46216</c:v>
                </c:pt>
                <c:pt idx="28">
                  <c:v>46223</c:v>
                </c:pt>
                <c:pt idx="29">
                  <c:v>46230</c:v>
                </c:pt>
                <c:pt idx="30">
                  <c:v>46237</c:v>
                </c:pt>
                <c:pt idx="31">
                  <c:v>46244</c:v>
                </c:pt>
                <c:pt idx="32">
                  <c:v>46251</c:v>
                </c:pt>
                <c:pt idx="33">
                  <c:v>46258</c:v>
                </c:pt>
                <c:pt idx="34">
                  <c:v>46265</c:v>
                </c:pt>
                <c:pt idx="35">
                  <c:v>46272</c:v>
                </c:pt>
                <c:pt idx="36">
                  <c:v>46279</c:v>
                </c:pt>
                <c:pt idx="37">
                  <c:v>46286</c:v>
                </c:pt>
                <c:pt idx="38">
                  <c:v>46293</c:v>
                </c:pt>
                <c:pt idx="39">
                  <c:v>46300</c:v>
                </c:pt>
                <c:pt idx="40">
                  <c:v>46307</c:v>
                </c:pt>
                <c:pt idx="41">
                  <c:v>46314</c:v>
                </c:pt>
                <c:pt idx="42">
                  <c:v>46321</c:v>
                </c:pt>
                <c:pt idx="43">
                  <c:v>46328</c:v>
                </c:pt>
                <c:pt idx="44">
                  <c:v>46335</c:v>
                </c:pt>
                <c:pt idx="45">
                  <c:v>46342</c:v>
                </c:pt>
                <c:pt idx="46">
                  <c:v>46349</c:v>
                </c:pt>
                <c:pt idx="47">
                  <c:v>46356</c:v>
                </c:pt>
                <c:pt idx="48">
                  <c:v>46363</c:v>
                </c:pt>
                <c:pt idx="49">
                  <c:v>46370</c:v>
                </c:pt>
                <c:pt idx="50">
                  <c:v>46377</c:v>
                </c:pt>
                <c:pt idx="51">
                  <c:v>46384</c:v>
                </c:pt>
                <c:pt idx="52">
                  <c:v>46391</c:v>
                </c:pt>
              </c:numCache>
            </c:numRef>
          </c:cat>
          <c:val>
            <c:numRef>
              <c:f>'Acompanhamento Semanal'!$E$32:$BE$32</c:f>
              <c:numCache>
                <c:formatCode>_(* #,##0.00_);_(* \(#,##0.00\);_(* "-"??_);_(@_)</c:formatCode>
                <c:ptCount val="53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8C6-4B62-B490-A4672B0942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84002256"/>
        <c:axId val="484002816"/>
      </c:lineChart>
      <c:dateAx>
        <c:axId val="484002256"/>
        <c:scaling>
          <c:orientation val="minMax"/>
        </c:scaling>
        <c:delete val="1"/>
        <c:axPos val="b"/>
        <c:numFmt formatCode="m/d/yyyy" sourceLinked="1"/>
        <c:majorTickMark val="none"/>
        <c:minorTickMark val="none"/>
        <c:tickLblPos val="nextTo"/>
        <c:crossAx val="484002816"/>
        <c:crosses val="autoZero"/>
        <c:auto val="1"/>
        <c:lblOffset val="100"/>
        <c:baseTimeUnit val="days"/>
      </c:dateAx>
      <c:valAx>
        <c:axId val="4840028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840022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7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050"/>
              <a:t>Previsto x Realizado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'Acompanhamento Semanal'!$B$48</c:f>
              <c:strCache>
                <c:ptCount val="1"/>
                <c:pt idx="0">
                  <c:v>Meta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tint val="50000"/>
                    <a:satMod val="300000"/>
                  </a:schemeClr>
                </a:gs>
                <a:gs pos="35000">
                  <a:schemeClr val="accent1">
                    <a:tint val="37000"/>
                    <a:satMod val="300000"/>
                  </a:schemeClr>
                </a:gs>
                <a:gs pos="100000">
                  <a:schemeClr val="accent1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1">
                  <a:shade val="95000"/>
                  <a:satMod val="105000"/>
                </a:schemeClr>
              </a:solidFill>
              <a:prstDash val="solid"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cat>
            <c:strRef>
              <c:f>'Acompanhamento Semanal'!$C$47:$D$47</c:f>
              <c:strCache>
                <c:ptCount val="2"/>
                <c:pt idx="0">
                  <c:v>Até agora</c:v>
                </c:pt>
                <c:pt idx="1">
                  <c:v>Total</c:v>
                </c:pt>
              </c:strCache>
            </c:strRef>
          </c:cat>
          <c:val>
            <c:numRef>
              <c:f>'Acompanhamento Semanal'!$C$48:$D$48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5F4-4DAD-AF62-D9073EA86CEE}"/>
            </c:ext>
          </c:extLst>
        </c:ser>
        <c:ser>
          <c:idx val="1"/>
          <c:order val="1"/>
          <c:tx>
            <c:strRef>
              <c:f>'Acompanhamento Semanal'!$B$49</c:f>
              <c:strCache>
                <c:ptCount val="1"/>
                <c:pt idx="0">
                  <c:v>Realizado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tint val="50000"/>
                    <a:satMod val="300000"/>
                  </a:schemeClr>
                </a:gs>
                <a:gs pos="35000">
                  <a:schemeClr val="accent3">
                    <a:tint val="37000"/>
                    <a:satMod val="300000"/>
                  </a:schemeClr>
                </a:gs>
                <a:gs pos="100000">
                  <a:schemeClr val="accent3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3">
                  <a:shade val="95000"/>
                  <a:satMod val="105000"/>
                </a:schemeClr>
              </a:solidFill>
              <a:prstDash val="solid"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cat>
            <c:strRef>
              <c:f>'Acompanhamento Semanal'!$C$47:$D$47</c:f>
              <c:strCache>
                <c:ptCount val="2"/>
                <c:pt idx="0">
                  <c:v>Até agora</c:v>
                </c:pt>
                <c:pt idx="1">
                  <c:v>Total</c:v>
                </c:pt>
              </c:strCache>
            </c:strRef>
          </c:cat>
          <c:val>
            <c:numRef>
              <c:f>'Acompanhamento Semanal'!$C$49:$D$49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5F4-4DAD-AF62-D9073EA86C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484007296"/>
        <c:axId val="484007856"/>
      </c:barChart>
      <c:catAx>
        <c:axId val="48400729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84007856"/>
        <c:crosses val="autoZero"/>
        <c:auto val="1"/>
        <c:lblAlgn val="ctr"/>
        <c:lblOffset val="100"/>
        <c:noMultiLvlLbl val="0"/>
      </c:catAx>
      <c:valAx>
        <c:axId val="4840078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840072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7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Evolução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'Acompanhamento Semanal'!$B$49</c:f>
              <c:strCache>
                <c:ptCount val="1"/>
                <c:pt idx="0">
                  <c:v>Realizado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tint val="50000"/>
                    <a:satMod val="300000"/>
                  </a:schemeClr>
                </a:gs>
                <a:gs pos="35000">
                  <a:schemeClr val="accent3">
                    <a:tint val="37000"/>
                    <a:satMod val="300000"/>
                  </a:schemeClr>
                </a:gs>
                <a:gs pos="100000">
                  <a:schemeClr val="accent3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3">
                  <a:shade val="95000"/>
                  <a:satMod val="105000"/>
                </a:schemeClr>
              </a:solidFill>
              <a:prstDash val="solid"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cat>
            <c:numRef>
              <c:f>'Acompanhamento Semanal'!$E$47:$BE$47</c:f>
              <c:numCache>
                <c:formatCode>d\-mmm</c:formatCode>
                <c:ptCount val="53"/>
                <c:pt idx="0" formatCode="m/d/yyyy">
                  <c:v>46027</c:v>
                </c:pt>
                <c:pt idx="1">
                  <c:v>46034</c:v>
                </c:pt>
                <c:pt idx="2">
                  <c:v>46041</c:v>
                </c:pt>
                <c:pt idx="3">
                  <c:v>46048</c:v>
                </c:pt>
                <c:pt idx="4">
                  <c:v>46055</c:v>
                </c:pt>
                <c:pt idx="5">
                  <c:v>46062</c:v>
                </c:pt>
                <c:pt idx="6">
                  <c:v>46069</c:v>
                </c:pt>
                <c:pt idx="7">
                  <c:v>46076</c:v>
                </c:pt>
                <c:pt idx="8">
                  <c:v>46083</c:v>
                </c:pt>
                <c:pt idx="9">
                  <c:v>46090</c:v>
                </c:pt>
                <c:pt idx="10">
                  <c:v>46097</c:v>
                </c:pt>
                <c:pt idx="11">
                  <c:v>46104</c:v>
                </c:pt>
                <c:pt idx="12">
                  <c:v>46111</c:v>
                </c:pt>
                <c:pt idx="13">
                  <c:v>46118</c:v>
                </c:pt>
                <c:pt idx="14">
                  <c:v>46125</c:v>
                </c:pt>
                <c:pt idx="15">
                  <c:v>46132</c:v>
                </c:pt>
                <c:pt idx="16">
                  <c:v>46139</c:v>
                </c:pt>
                <c:pt idx="17">
                  <c:v>46146</c:v>
                </c:pt>
                <c:pt idx="18">
                  <c:v>46153</c:v>
                </c:pt>
                <c:pt idx="19">
                  <c:v>46160</c:v>
                </c:pt>
                <c:pt idx="20">
                  <c:v>46167</c:v>
                </c:pt>
                <c:pt idx="21">
                  <c:v>46174</c:v>
                </c:pt>
                <c:pt idx="22">
                  <c:v>46181</c:v>
                </c:pt>
                <c:pt idx="23">
                  <c:v>46188</c:v>
                </c:pt>
                <c:pt idx="24">
                  <c:v>46195</c:v>
                </c:pt>
                <c:pt idx="25">
                  <c:v>46202</c:v>
                </c:pt>
                <c:pt idx="26">
                  <c:v>46209</c:v>
                </c:pt>
                <c:pt idx="27">
                  <c:v>46216</c:v>
                </c:pt>
                <c:pt idx="28">
                  <c:v>46223</c:v>
                </c:pt>
                <c:pt idx="29">
                  <c:v>46230</c:v>
                </c:pt>
                <c:pt idx="30">
                  <c:v>46237</c:v>
                </c:pt>
                <c:pt idx="31">
                  <c:v>46244</c:v>
                </c:pt>
                <c:pt idx="32">
                  <c:v>46251</c:v>
                </c:pt>
                <c:pt idx="33">
                  <c:v>46258</c:v>
                </c:pt>
                <c:pt idx="34">
                  <c:v>46265</c:v>
                </c:pt>
                <c:pt idx="35">
                  <c:v>46272</c:v>
                </c:pt>
                <c:pt idx="36">
                  <c:v>46279</c:v>
                </c:pt>
                <c:pt idx="37">
                  <c:v>46286</c:v>
                </c:pt>
                <c:pt idx="38">
                  <c:v>46293</c:v>
                </c:pt>
                <c:pt idx="39">
                  <c:v>46300</c:v>
                </c:pt>
                <c:pt idx="40">
                  <c:v>46307</c:v>
                </c:pt>
                <c:pt idx="41">
                  <c:v>46314</c:v>
                </c:pt>
                <c:pt idx="42">
                  <c:v>46321</c:v>
                </c:pt>
                <c:pt idx="43">
                  <c:v>46328</c:v>
                </c:pt>
                <c:pt idx="44">
                  <c:v>46335</c:v>
                </c:pt>
                <c:pt idx="45">
                  <c:v>46342</c:v>
                </c:pt>
                <c:pt idx="46">
                  <c:v>46349</c:v>
                </c:pt>
                <c:pt idx="47">
                  <c:v>46356</c:v>
                </c:pt>
                <c:pt idx="48">
                  <c:v>46363</c:v>
                </c:pt>
                <c:pt idx="49">
                  <c:v>46370</c:v>
                </c:pt>
                <c:pt idx="50">
                  <c:v>46377</c:v>
                </c:pt>
                <c:pt idx="51">
                  <c:v>46384</c:v>
                </c:pt>
                <c:pt idx="52">
                  <c:v>46391</c:v>
                </c:pt>
              </c:numCache>
            </c:numRef>
          </c:cat>
          <c:val>
            <c:numRef>
              <c:f>'Acompanhamento Semanal'!$E$49:$BE$49</c:f>
              <c:numCache>
                <c:formatCode>_(* #,##0.00_);_(* \(#,##0.00\);_(* "-"??_);_(@_)</c:formatCode>
                <c:ptCount val="53"/>
              </c:numCache>
            </c:numRef>
          </c:val>
          <c:extLst>
            <c:ext xmlns:c16="http://schemas.microsoft.com/office/drawing/2014/chart" uri="{C3380CC4-5D6E-409C-BE32-E72D297353CC}">
              <c16:uniqueId val="{00000000-B636-4732-9774-C7C98ADD1D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484012336"/>
        <c:axId val="484012896"/>
      </c:barChart>
      <c:lineChart>
        <c:grouping val="standard"/>
        <c:varyColors val="0"/>
        <c:ser>
          <c:idx val="0"/>
          <c:order val="0"/>
          <c:tx>
            <c:strRef>
              <c:f>'Acompanhamento Semanal'!$B$48</c:f>
              <c:strCache>
                <c:ptCount val="1"/>
                <c:pt idx="0">
                  <c:v>Meta</c:v>
                </c:pt>
              </c:strCache>
            </c:strRef>
          </c:tx>
          <c:spPr>
            <a:ln w="9525" cap="flat" cmpd="sng" algn="ctr">
              <a:solidFill>
                <a:schemeClr val="accent1">
                  <a:shade val="95000"/>
                  <a:satMod val="105000"/>
                </a:schemeClr>
              </a:solidFill>
              <a:prstDash val="solid"/>
              <a:round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marker>
            <c:symbol val="none"/>
          </c:marker>
          <c:cat>
            <c:numRef>
              <c:f>'Acompanhamento Semanal'!$E$47:$BE$47</c:f>
              <c:numCache>
                <c:formatCode>d\-mmm</c:formatCode>
                <c:ptCount val="53"/>
                <c:pt idx="0" formatCode="m/d/yyyy">
                  <c:v>46027</c:v>
                </c:pt>
                <c:pt idx="1">
                  <c:v>46034</c:v>
                </c:pt>
                <c:pt idx="2">
                  <c:v>46041</c:v>
                </c:pt>
                <c:pt idx="3">
                  <c:v>46048</c:v>
                </c:pt>
                <c:pt idx="4">
                  <c:v>46055</c:v>
                </c:pt>
                <c:pt idx="5">
                  <c:v>46062</c:v>
                </c:pt>
                <c:pt idx="6">
                  <c:v>46069</c:v>
                </c:pt>
                <c:pt idx="7">
                  <c:v>46076</c:v>
                </c:pt>
                <c:pt idx="8">
                  <c:v>46083</c:v>
                </c:pt>
                <c:pt idx="9">
                  <c:v>46090</c:v>
                </c:pt>
                <c:pt idx="10">
                  <c:v>46097</c:v>
                </c:pt>
                <c:pt idx="11">
                  <c:v>46104</c:v>
                </c:pt>
                <c:pt idx="12">
                  <c:v>46111</c:v>
                </c:pt>
                <c:pt idx="13">
                  <c:v>46118</c:v>
                </c:pt>
                <c:pt idx="14">
                  <c:v>46125</c:v>
                </c:pt>
                <c:pt idx="15">
                  <c:v>46132</c:v>
                </c:pt>
                <c:pt idx="16">
                  <c:v>46139</c:v>
                </c:pt>
                <c:pt idx="17">
                  <c:v>46146</c:v>
                </c:pt>
                <c:pt idx="18">
                  <c:v>46153</c:v>
                </c:pt>
                <c:pt idx="19">
                  <c:v>46160</c:v>
                </c:pt>
                <c:pt idx="20">
                  <c:v>46167</c:v>
                </c:pt>
                <c:pt idx="21">
                  <c:v>46174</c:v>
                </c:pt>
                <c:pt idx="22">
                  <c:v>46181</c:v>
                </c:pt>
                <c:pt idx="23">
                  <c:v>46188</c:v>
                </c:pt>
                <c:pt idx="24">
                  <c:v>46195</c:v>
                </c:pt>
                <c:pt idx="25">
                  <c:v>46202</c:v>
                </c:pt>
                <c:pt idx="26">
                  <c:v>46209</c:v>
                </c:pt>
                <c:pt idx="27">
                  <c:v>46216</c:v>
                </c:pt>
                <c:pt idx="28">
                  <c:v>46223</c:v>
                </c:pt>
                <c:pt idx="29">
                  <c:v>46230</c:v>
                </c:pt>
                <c:pt idx="30">
                  <c:v>46237</c:v>
                </c:pt>
                <c:pt idx="31">
                  <c:v>46244</c:v>
                </c:pt>
                <c:pt idx="32">
                  <c:v>46251</c:v>
                </c:pt>
                <c:pt idx="33">
                  <c:v>46258</c:v>
                </c:pt>
                <c:pt idx="34">
                  <c:v>46265</c:v>
                </c:pt>
                <c:pt idx="35">
                  <c:v>46272</c:v>
                </c:pt>
                <c:pt idx="36">
                  <c:v>46279</c:v>
                </c:pt>
                <c:pt idx="37">
                  <c:v>46286</c:v>
                </c:pt>
                <c:pt idx="38">
                  <c:v>46293</c:v>
                </c:pt>
                <c:pt idx="39">
                  <c:v>46300</c:v>
                </c:pt>
                <c:pt idx="40">
                  <c:v>46307</c:v>
                </c:pt>
                <c:pt idx="41">
                  <c:v>46314</c:v>
                </c:pt>
                <c:pt idx="42">
                  <c:v>46321</c:v>
                </c:pt>
                <c:pt idx="43">
                  <c:v>46328</c:v>
                </c:pt>
                <c:pt idx="44">
                  <c:v>46335</c:v>
                </c:pt>
                <c:pt idx="45">
                  <c:v>46342</c:v>
                </c:pt>
                <c:pt idx="46">
                  <c:v>46349</c:v>
                </c:pt>
                <c:pt idx="47">
                  <c:v>46356</c:v>
                </c:pt>
                <c:pt idx="48">
                  <c:v>46363</c:v>
                </c:pt>
                <c:pt idx="49">
                  <c:v>46370</c:v>
                </c:pt>
                <c:pt idx="50">
                  <c:v>46377</c:v>
                </c:pt>
                <c:pt idx="51">
                  <c:v>46384</c:v>
                </c:pt>
                <c:pt idx="52">
                  <c:v>46391</c:v>
                </c:pt>
              </c:numCache>
            </c:numRef>
          </c:cat>
          <c:val>
            <c:numRef>
              <c:f>'Acompanhamento Semanal'!$E$48:$BE$48</c:f>
              <c:numCache>
                <c:formatCode>_(* #,##0.00_);_(* \(#,##0.00\);_(* "-"??_);_(@_)</c:formatCode>
                <c:ptCount val="53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636-4732-9774-C7C98ADD1D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84012336"/>
        <c:axId val="484012896"/>
      </c:lineChart>
      <c:dateAx>
        <c:axId val="484012336"/>
        <c:scaling>
          <c:orientation val="minMax"/>
        </c:scaling>
        <c:delete val="1"/>
        <c:axPos val="b"/>
        <c:numFmt formatCode="m/d/yyyy" sourceLinked="1"/>
        <c:majorTickMark val="none"/>
        <c:minorTickMark val="none"/>
        <c:tickLblPos val="nextTo"/>
        <c:crossAx val="484012896"/>
        <c:crosses val="autoZero"/>
        <c:auto val="1"/>
        <c:lblOffset val="100"/>
        <c:baseTimeUnit val="days"/>
      </c:dateAx>
      <c:valAx>
        <c:axId val="4840128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840123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7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050"/>
              <a:t>Previsto x Realizado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'Acompanhamento Semanal'!$B$64</c:f>
              <c:strCache>
                <c:ptCount val="1"/>
                <c:pt idx="0">
                  <c:v>Meta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tint val="50000"/>
                    <a:satMod val="300000"/>
                  </a:schemeClr>
                </a:gs>
                <a:gs pos="35000">
                  <a:schemeClr val="accent1">
                    <a:tint val="37000"/>
                    <a:satMod val="300000"/>
                  </a:schemeClr>
                </a:gs>
                <a:gs pos="100000">
                  <a:schemeClr val="accent1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1">
                  <a:shade val="95000"/>
                  <a:satMod val="105000"/>
                </a:schemeClr>
              </a:solidFill>
              <a:prstDash val="solid"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cat>
            <c:strRef>
              <c:f>'Acompanhamento Semanal'!$C$63:$D$63</c:f>
              <c:strCache>
                <c:ptCount val="2"/>
                <c:pt idx="0">
                  <c:v>Até agora</c:v>
                </c:pt>
                <c:pt idx="1">
                  <c:v>Total</c:v>
                </c:pt>
              </c:strCache>
            </c:strRef>
          </c:cat>
          <c:val>
            <c:numRef>
              <c:f>'Acompanhamento Semanal'!$C$64:$D$64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C12-4FF5-8ACC-C6C6908F2D6B}"/>
            </c:ext>
          </c:extLst>
        </c:ser>
        <c:ser>
          <c:idx val="1"/>
          <c:order val="1"/>
          <c:tx>
            <c:strRef>
              <c:f>'Acompanhamento Semanal'!$B$65</c:f>
              <c:strCache>
                <c:ptCount val="1"/>
                <c:pt idx="0">
                  <c:v>Realizado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tint val="50000"/>
                    <a:satMod val="300000"/>
                  </a:schemeClr>
                </a:gs>
                <a:gs pos="35000">
                  <a:schemeClr val="accent3">
                    <a:tint val="37000"/>
                    <a:satMod val="300000"/>
                  </a:schemeClr>
                </a:gs>
                <a:gs pos="100000">
                  <a:schemeClr val="accent3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3">
                  <a:shade val="95000"/>
                  <a:satMod val="105000"/>
                </a:schemeClr>
              </a:solidFill>
              <a:prstDash val="solid"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cat>
            <c:strRef>
              <c:f>'Acompanhamento Semanal'!$C$63:$D$63</c:f>
              <c:strCache>
                <c:ptCount val="2"/>
                <c:pt idx="0">
                  <c:v>Até agora</c:v>
                </c:pt>
                <c:pt idx="1">
                  <c:v>Total</c:v>
                </c:pt>
              </c:strCache>
            </c:strRef>
          </c:cat>
          <c:val>
            <c:numRef>
              <c:f>'Acompanhamento Semanal'!$C$65:$D$65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C12-4FF5-8ACC-C6C6908F2D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484017376"/>
        <c:axId val="484017936"/>
      </c:barChart>
      <c:catAx>
        <c:axId val="48401737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84017936"/>
        <c:crosses val="autoZero"/>
        <c:auto val="1"/>
        <c:lblAlgn val="ctr"/>
        <c:lblOffset val="100"/>
        <c:noMultiLvlLbl val="0"/>
      </c:catAx>
      <c:valAx>
        <c:axId val="48401793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840173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7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Evolução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'Acompanhamento Semanal'!$B$65</c:f>
              <c:strCache>
                <c:ptCount val="1"/>
                <c:pt idx="0">
                  <c:v>Realizado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tint val="50000"/>
                    <a:satMod val="300000"/>
                  </a:schemeClr>
                </a:gs>
                <a:gs pos="35000">
                  <a:schemeClr val="accent3">
                    <a:tint val="37000"/>
                    <a:satMod val="300000"/>
                  </a:schemeClr>
                </a:gs>
                <a:gs pos="100000">
                  <a:schemeClr val="accent3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3">
                  <a:shade val="95000"/>
                  <a:satMod val="105000"/>
                </a:schemeClr>
              </a:solidFill>
              <a:prstDash val="solid"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cat>
            <c:numRef>
              <c:f>'Acompanhamento Semanal'!$E$63:$BE$63</c:f>
              <c:numCache>
                <c:formatCode>d\-mmm</c:formatCode>
                <c:ptCount val="53"/>
                <c:pt idx="0" formatCode="m/d/yyyy">
                  <c:v>46027</c:v>
                </c:pt>
                <c:pt idx="1">
                  <c:v>46034</c:v>
                </c:pt>
                <c:pt idx="2">
                  <c:v>46041</c:v>
                </c:pt>
                <c:pt idx="3">
                  <c:v>46048</c:v>
                </c:pt>
                <c:pt idx="4">
                  <c:v>46055</c:v>
                </c:pt>
                <c:pt idx="5">
                  <c:v>46062</c:v>
                </c:pt>
                <c:pt idx="6">
                  <c:v>46069</c:v>
                </c:pt>
                <c:pt idx="7">
                  <c:v>46076</c:v>
                </c:pt>
                <c:pt idx="8">
                  <c:v>46083</c:v>
                </c:pt>
                <c:pt idx="9">
                  <c:v>46090</c:v>
                </c:pt>
                <c:pt idx="10">
                  <c:v>46097</c:v>
                </c:pt>
                <c:pt idx="11">
                  <c:v>46104</c:v>
                </c:pt>
                <c:pt idx="12">
                  <c:v>46111</c:v>
                </c:pt>
                <c:pt idx="13">
                  <c:v>46118</c:v>
                </c:pt>
                <c:pt idx="14">
                  <c:v>46125</c:v>
                </c:pt>
                <c:pt idx="15">
                  <c:v>46132</c:v>
                </c:pt>
                <c:pt idx="16">
                  <c:v>46139</c:v>
                </c:pt>
                <c:pt idx="17">
                  <c:v>46146</c:v>
                </c:pt>
                <c:pt idx="18">
                  <c:v>46153</c:v>
                </c:pt>
                <c:pt idx="19">
                  <c:v>46160</c:v>
                </c:pt>
                <c:pt idx="20">
                  <c:v>46167</c:v>
                </c:pt>
                <c:pt idx="21">
                  <c:v>46174</c:v>
                </c:pt>
                <c:pt idx="22">
                  <c:v>46181</c:v>
                </c:pt>
                <c:pt idx="23">
                  <c:v>46188</c:v>
                </c:pt>
                <c:pt idx="24">
                  <c:v>46195</c:v>
                </c:pt>
                <c:pt idx="25">
                  <c:v>46202</c:v>
                </c:pt>
                <c:pt idx="26">
                  <c:v>46209</c:v>
                </c:pt>
                <c:pt idx="27">
                  <c:v>46216</c:v>
                </c:pt>
                <c:pt idx="28">
                  <c:v>46223</c:v>
                </c:pt>
                <c:pt idx="29">
                  <c:v>46230</c:v>
                </c:pt>
                <c:pt idx="30">
                  <c:v>46237</c:v>
                </c:pt>
                <c:pt idx="31">
                  <c:v>46244</c:v>
                </c:pt>
                <c:pt idx="32">
                  <c:v>46251</c:v>
                </c:pt>
                <c:pt idx="33">
                  <c:v>46258</c:v>
                </c:pt>
                <c:pt idx="34">
                  <c:v>46265</c:v>
                </c:pt>
                <c:pt idx="35">
                  <c:v>46272</c:v>
                </c:pt>
                <c:pt idx="36">
                  <c:v>46279</c:v>
                </c:pt>
                <c:pt idx="37">
                  <c:v>46286</c:v>
                </c:pt>
                <c:pt idx="38">
                  <c:v>46293</c:v>
                </c:pt>
                <c:pt idx="39">
                  <c:v>46300</c:v>
                </c:pt>
                <c:pt idx="40">
                  <c:v>46307</c:v>
                </c:pt>
                <c:pt idx="41">
                  <c:v>46314</c:v>
                </c:pt>
                <c:pt idx="42">
                  <c:v>46321</c:v>
                </c:pt>
                <c:pt idx="43">
                  <c:v>46328</c:v>
                </c:pt>
                <c:pt idx="44">
                  <c:v>46335</c:v>
                </c:pt>
                <c:pt idx="45">
                  <c:v>46342</c:v>
                </c:pt>
                <c:pt idx="46">
                  <c:v>46349</c:v>
                </c:pt>
                <c:pt idx="47">
                  <c:v>46356</c:v>
                </c:pt>
                <c:pt idx="48">
                  <c:v>46363</c:v>
                </c:pt>
                <c:pt idx="49">
                  <c:v>46370</c:v>
                </c:pt>
                <c:pt idx="50">
                  <c:v>46377</c:v>
                </c:pt>
                <c:pt idx="51">
                  <c:v>46384</c:v>
                </c:pt>
                <c:pt idx="52">
                  <c:v>46391</c:v>
                </c:pt>
              </c:numCache>
            </c:numRef>
          </c:cat>
          <c:val>
            <c:numRef>
              <c:f>'Acompanhamento Semanal'!$E$65:$BE$65</c:f>
              <c:numCache>
                <c:formatCode>_(* #,##0.00_);_(* \(#,##0.00\);_(* "-"??_);_(@_)</c:formatCode>
                <c:ptCount val="53"/>
              </c:numCache>
            </c:numRef>
          </c:val>
          <c:extLst>
            <c:ext xmlns:c16="http://schemas.microsoft.com/office/drawing/2014/chart" uri="{C3380CC4-5D6E-409C-BE32-E72D297353CC}">
              <c16:uniqueId val="{00000000-F6F0-4F29-B119-98A0FD80BF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484022416"/>
        <c:axId val="484022976"/>
      </c:barChart>
      <c:lineChart>
        <c:grouping val="standard"/>
        <c:varyColors val="0"/>
        <c:ser>
          <c:idx val="0"/>
          <c:order val="0"/>
          <c:tx>
            <c:strRef>
              <c:f>'Acompanhamento Semanal'!$B$64</c:f>
              <c:strCache>
                <c:ptCount val="1"/>
                <c:pt idx="0">
                  <c:v>Meta</c:v>
                </c:pt>
              </c:strCache>
            </c:strRef>
          </c:tx>
          <c:spPr>
            <a:ln w="9525" cap="flat" cmpd="sng" algn="ctr">
              <a:solidFill>
                <a:schemeClr val="accent1">
                  <a:shade val="95000"/>
                  <a:satMod val="105000"/>
                </a:schemeClr>
              </a:solidFill>
              <a:prstDash val="solid"/>
              <a:round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marker>
            <c:symbol val="none"/>
          </c:marker>
          <c:cat>
            <c:numRef>
              <c:f>'Acompanhamento Semanal'!$E$63:$BE$63</c:f>
              <c:numCache>
                <c:formatCode>d\-mmm</c:formatCode>
                <c:ptCount val="53"/>
                <c:pt idx="0" formatCode="m/d/yyyy">
                  <c:v>46027</c:v>
                </c:pt>
                <c:pt idx="1">
                  <c:v>46034</c:v>
                </c:pt>
                <c:pt idx="2">
                  <c:v>46041</c:v>
                </c:pt>
                <c:pt idx="3">
                  <c:v>46048</c:v>
                </c:pt>
                <c:pt idx="4">
                  <c:v>46055</c:v>
                </c:pt>
                <c:pt idx="5">
                  <c:v>46062</c:v>
                </c:pt>
                <c:pt idx="6">
                  <c:v>46069</c:v>
                </c:pt>
                <c:pt idx="7">
                  <c:v>46076</c:v>
                </c:pt>
                <c:pt idx="8">
                  <c:v>46083</c:v>
                </c:pt>
                <c:pt idx="9">
                  <c:v>46090</c:v>
                </c:pt>
                <c:pt idx="10">
                  <c:v>46097</c:v>
                </c:pt>
                <c:pt idx="11">
                  <c:v>46104</c:v>
                </c:pt>
                <c:pt idx="12">
                  <c:v>46111</c:v>
                </c:pt>
                <c:pt idx="13">
                  <c:v>46118</c:v>
                </c:pt>
                <c:pt idx="14">
                  <c:v>46125</c:v>
                </c:pt>
                <c:pt idx="15">
                  <c:v>46132</c:v>
                </c:pt>
                <c:pt idx="16">
                  <c:v>46139</c:v>
                </c:pt>
                <c:pt idx="17">
                  <c:v>46146</c:v>
                </c:pt>
                <c:pt idx="18">
                  <c:v>46153</c:v>
                </c:pt>
                <c:pt idx="19">
                  <c:v>46160</c:v>
                </c:pt>
                <c:pt idx="20">
                  <c:v>46167</c:v>
                </c:pt>
                <c:pt idx="21">
                  <c:v>46174</c:v>
                </c:pt>
                <c:pt idx="22">
                  <c:v>46181</c:v>
                </c:pt>
                <c:pt idx="23">
                  <c:v>46188</c:v>
                </c:pt>
                <c:pt idx="24">
                  <c:v>46195</c:v>
                </c:pt>
                <c:pt idx="25">
                  <c:v>46202</c:v>
                </c:pt>
                <c:pt idx="26">
                  <c:v>46209</c:v>
                </c:pt>
                <c:pt idx="27">
                  <c:v>46216</c:v>
                </c:pt>
                <c:pt idx="28">
                  <c:v>46223</c:v>
                </c:pt>
                <c:pt idx="29">
                  <c:v>46230</c:v>
                </c:pt>
                <c:pt idx="30">
                  <c:v>46237</c:v>
                </c:pt>
                <c:pt idx="31">
                  <c:v>46244</c:v>
                </c:pt>
                <c:pt idx="32">
                  <c:v>46251</c:v>
                </c:pt>
                <c:pt idx="33">
                  <c:v>46258</c:v>
                </c:pt>
                <c:pt idx="34">
                  <c:v>46265</c:v>
                </c:pt>
                <c:pt idx="35">
                  <c:v>46272</c:v>
                </c:pt>
                <c:pt idx="36">
                  <c:v>46279</c:v>
                </c:pt>
                <c:pt idx="37">
                  <c:v>46286</c:v>
                </c:pt>
                <c:pt idx="38">
                  <c:v>46293</c:v>
                </c:pt>
                <c:pt idx="39">
                  <c:v>46300</c:v>
                </c:pt>
                <c:pt idx="40">
                  <c:v>46307</c:v>
                </c:pt>
                <c:pt idx="41">
                  <c:v>46314</c:v>
                </c:pt>
                <c:pt idx="42">
                  <c:v>46321</c:v>
                </c:pt>
                <c:pt idx="43">
                  <c:v>46328</c:v>
                </c:pt>
                <c:pt idx="44">
                  <c:v>46335</c:v>
                </c:pt>
                <c:pt idx="45">
                  <c:v>46342</c:v>
                </c:pt>
                <c:pt idx="46">
                  <c:v>46349</c:v>
                </c:pt>
                <c:pt idx="47">
                  <c:v>46356</c:v>
                </c:pt>
                <c:pt idx="48">
                  <c:v>46363</c:v>
                </c:pt>
                <c:pt idx="49">
                  <c:v>46370</c:v>
                </c:pt>
                <c:pt idx="50">
                  <c:v>46377</c:v>
                </c:pt>
                <c:pt idx="51">
                  <c:v>46384</c:v>
                </c:pt>
                <c:pt idx="52">
                  <c:v>46391</c:v>
                </c:pt>
              </c:numCache>
            </c:numRef>
          </c:cat>
          <c:val>
            <c:numRef>
              <c:f>'Acompanhamento Semanal'!$E$64:$BE$64</c:f>
              <c:numCache>
                <c:formatCode>_(* #,##0.00_);_(* \(#,##0.00\);_(* "-"??_);_(@_)</c:formatCode>
                <c:ptCount val="53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6F0-4F29-B119-98A0FD80BF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84022416"/>
        <c:axId val="484022976"/>
      </c:lineChart>
      <c:dateAx>
        <c:axId val="484022416"/>
        <c:scaling>
          <c:orientation val="minMax"/>
        </c:scaling>
        <c:delete val="1"/>
        <c:axPos val="b"/>
        <c:numFmt formatCode="m/d/yyyy" sourceLinked="1"/>
        <c:majorTickMark val="none"/>
        <c:minorTickMark val="none"/>
        <c:tickLblPos val="nextTo"/>
        <c:crossAx val="484022976"/>
        <c:crosses val="autoZero"/>
        <c:auto val="1"/>
        <c:lblOffset val="100"/>
        <c:baseTimeUnit val="days"/>
      </c:dateAx>
      <c:valAx>
        <c:axId val="4840229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840224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7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050"/>
              <a:t>Previsto x Realizado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'Acompanhamento Semanal'!$B$16</c:f>
              <c:strCache>
                <c:ptCount val="1"/>
                <c:pt idx="0">
                  <c:v>Meta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tint val="50000"/>
                    <a:satMod val="300000"/>
                  </a:schemeClr>
                </a:gs>
                <a:gs pos="35000">
                  <a:schemeClr val="accent1">
                    <a:tint val="37000"/>
                    <a:satMod val="300000"/>
                  </a:schemeClr>
                </a:gs>
                <a:gs pos="100000">
                  <a:schemeClr val="accent1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1">
                  <a:shade val="95000"/>
                  <a:satMod val="105000"/>
                </a:schemeClr>
              </a:solidFill>
              <a:prstDash val="solid"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cat>
            <c:strLit>
              <c:ptCount val="2"/>
              <c:pt idx="0">
                <c:v>Até Agora</c:v>
              </c:pt>
              <c:pt idx="1">
                <c:v>Total</c:v>
              </c:pt>
            </c:strLit>
          </c:cat>
          <c:val>
            <c:numRef>
              <c:f>'Acompanhamento Semanal'!$C$16:$D$16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32500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020-4394-A732-1DDB40EC6749}"/>
            </c:ext>
          </c:extLst>
        </c:ser>
        <c:ser>
          <c:idx val="1"/>
          <c:order val="1"/>
          <c:tx>
            <c:strRef>
              <c:f>'Acompanhamento Semanal'!$B$17</c:f>
              <c:strCache>
                <c:ptCount val="1"/>
                <c:pt idx="0">
                  <c:v>Realizado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tint val="50000"/>
                    <a:satMod val="300000"/>
                  </a:schemeClr>
                </a:gs>
                <a:gs pos="35000">
                  <a:schemeClr val="accent3">
                    <a:tint val="37000"/>
                    <a:satMod val="300000"/>
                  </a:schemeClr>
                </a:gs>
                <a:gs pos="100000">
                  <a:schemeClr val="accent3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3">
                  <a:shade val="95000"/>
                  <a:satMod val="105000"/>
                </a:schemeClr>
              </a:solidFill>
              <a:prstDash val="solid"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cat>
            <c:strLit>
              <c:ptCount val="2"/>
              <c:pt idx="0">
                <c:v>Até Agora</c:v>
              </c:pt>
              <c:pt idx="1">
                <c:v>Total</c:v>
              </c:pt>
            </c:strLit>
          </c:cat>
          <c:val>
            <c:numRef>
              <c:f>'Acompanhamento Semanal'!$C$17:$D$17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36500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020-4394-A732-1DDB40EC67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483641984"/>
        <c:axId val="483642544"/>
      </c:barChart>
      <c:catAx>
        <c:axId val="48364198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83642544"/>
        <c:crosses val="autoZero"/>
        <c:auto val="1"/>
        <c:lblAlgn val="ctr"/>
        <c:lblOffset val="100"/>
        <c:noMultiLvlLbl val="0"/>
      </c:catAx>
      <c:valAx>
        <c:axId val="4836425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83641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7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Evolução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v>Realizado</c:v>
          </c:tx>
          <c:spPr>
            <a:gradFill rotWithShape="1">
              <a:gsLst>
                <a:gs pos="0">
                  <a:schemeClr val="accent3">
                    <a:tint val="50000"/>
                    <a:satMod val="300000"/>
                  </a:schemeClr>
                </a:gs>
                <a:gs pos="35000">
                  <a:schemeClr val="accent3">
                    <a:tint val="37000"/>
                    <a:satMod val="300000"/>
                  </a:schemeClr>
                </a:gs>
                <a:gs pos="100000">
                  <a:schemeClr val="accent3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3">
                  <a:shade val="95000"/>
                  <a:satMod val="105000"/>
                </a:schemeClr>
              </a:solidFill>
              <a:prstDash val="solid"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cat>
            <c:numRef>
              <c:f>'Acompanhamento Semanal'!$E$15:$BE$15</c:f>
              <c:numCache>
                <c:formatCode>d\-mmm</c:formatCode>
                <c:ptCount val="53"/>
                <c:pt idx="0" formatCode="m/d/yyyy">
                  <c:v>46027</c:v>
                </c:pt>
                <c:pt idx="1">
                  <c:v>46034</c:v>
                </c:pt>
                <c:pt idx="2">
                  <c:v>46041</c:v>
                </c:pt>
                <c:pt idx="3">
                  <c:v>46048</c:v>
                </c:pt>
                <c:pt idx="4">
                  <c:v>46055</c:v>
                </c:pt>
                <c:pt idx="5">
                  <c:v>46062</c:v>
                </c:pt>
                <c:pt idx="6">
                  <c:v>46069</c:v>
                </c:pt>
                <c:pt idx="7">
                  <c:v>46076</c:v>
                </c:pt>
                <c:pt idx="8">
                  <c:v>46083</c:v>
                </c:pt>
                <c:pt idx="9">
                  <c:v>46090</c:v>
                </c:pt>
                <c:pt idx="10">
                  <c:v>46097</c:v>
                </c:pt>
                <c:pt idx="11">
                  <c:v>46104</c:v>
                </c:pt>
                <c:pt idx="12">
                  <c:v>46111</c:v>
                </c:pt>
                <c:pt idx="13">
                  <c:v>46118</c:v>
                </c:pt>
                <c:pt idx="14">
                  <c:v>46125</c:v>
                </c:pt>
                <c:pt idx="15">
                  <c:v>46132</c:v>
                </c:pt>
                <c:pt idx="16">
                  <c:v>46139</c:v>
                </c:pt>
                <c:pt idx="17">
                  <c:v>46146</c:v>
                </c:pt>
                <c:pt idx="18">
                  <c:v>46153</c:v>
                </c:pt>
                <c:pt idx="19">
                  <c:v>46160</c:v>
                </c:pt>
                <c:pt idx="20">
                  <c:v>46167</c:v>
                </c:pt>
                <c:pt idx="21">
                  <c:v>46174</c:v>
                </c:pt>
                <c:pt idx="22">
                  <c:v>46181</c:v>
                </c:pt>
                <c:pt idx="23">
                  <c:v>46188</c:v>
                </c:pt>
                <c:pt idx="24">
                  <c:v>46195</c:v>
                </c:pt>
                <c:pt idx="25">
                  <c:v>46202</c:v>
                </c:pt>
                <c:pt idx="26">
                  <c:v>46209</c:v>
                </c:pt>
                <c:pt idx="27">
                  <c:v>46216</c:v>
                </c:pt>
                <c:pt idx="28">
                  <c:v>46223</c:v>
                </c:pt>
                <c:pt idx="29">
                  <c:v>46230</c:v>
                </c:pt>
                <c:pt idx="30">
                  <c:v>46237</c:v>
                </c:pt>
                <c:pt idx="31">
                  <c:v>46244</c:v>
                </c:pt>
                <c:pt idx="32">
                  <c:v>46251</c:v>
                </c:pt>
                <c:pt idx="33">
                  <c:v>46258</c:v>
                </c:pt>
                <c:pt idx="34">
                  <c:v>46265</c:v>
                </c:pt>
                <c:pt idx="35">
                  <c:v>46272</c:v>
                </c:pt>
                <c:pt idx="36">
                  <c:v>46279</c:v>
                </c:pt>
                <c:pt idx="37">
                  <c:v>46286</c:v>
                </c:pt>
                <c:pt idx="38">
                  <c:v>46293</c:v>
                </c:pt>
                <c:pt idx="39">
                  <c:v>46300</c:v>
                </c:pt>
                <c:pt idx="40">
                  <c:v>46307</c:v>
                </c:pt>
                <c:pt idx="41">
                  <c:v>46314</c:v>
                </c:pt>
                <c:pt idx="42">
                  <c:v>46321</c:v>
                </c:pt>
                <c:pt idx="43">
                  <c:v>46328</c:v>
                </c:pt>
                <c:pt idx="44">
                  <c:v>46335</c:v>
                </c:pt>
                <c:pt idx="45">
                  <c:v>46342</c:v>
                </c:pt>
                <c:pt idx="46">
                  <c:v>46349</c:v>
                </c:pt>
                <c:pt idx="47">
                  <c:v>46356</c:v>
                </c:pt>
                <c:pt idx="48">
                  <c:v>46363</c:v>
                </c:pt>
                <c:pt idx="49">
                  <c:v>46370</c:v>
                </c:pt>
                <c:pt idx="50">
                  <c:v>46377</c:v>
                </c:pt>
                <c:pt idx="51">
                  <c:v>46384</c:v>
                </c:pt>
                <c:pt idx="52">
                  <c:v>46391</c:v>
                </c:pt>
              </c:numCache>
            </c:numRef>
          </c:cat>
          <c:val>
            <c:numRef>
              <c:f>'Acompanhamento Semanal'!$E$17:$BE$17</c:f>
              <c:numCache>
                <c:formatCode>_(* #,##0.00_);_(* \(#,##0.00\);_(* "-"??_);_(@_)</c:formatCode>
                <c:ptCount val="53"/>
                <c:pt idx="0">
                  <c:v>400</c:v>
                </c:pt>
                <c:pt idx="1">
                  <c:v>600</c:v>
                </c:pt>
                <c:pt idx="2">
                  <c:v>800</c:v>
                </c:pt>
                <c:pt idx="3">
                  <c:v>100</c:v>
                </c:pt>
                <c:pt idx="4">
                  <c:v>1000</c:v>
                </c:pt>
                <c:pt idx="5">
                  <c:v>2000</c:v>
                </c:pt>
                <c:pt idx="6">
                  <c:v>400</c:v>
                </c:pt>
                <c:pt idx="7">
                  <c:v>600</c:v>
                </c:pt>
                <c:pt idx="8">
                  <c:v>800</c:v>
                </c:pt>
                <c:pt idx="9">
                  <c:v>100</c:v>
                </c:pt>
                <c:pt idx="10">
                  <c:v>1000</c:v>
                </c:pt>
                <c:pt idx="11">
                  <c:v>400</c:v>
                </c:pt>
                <c:pt idx="12">
                  <c:v>600</c:v>
                </c:pt>
                <c:pt idx="13">
                  <c:v>800</c:v>
                </c:pt>
                <c:pt idx="14">
                  <c:v>100</c:v>
                </c:pt>
                <c:pt idx="15">
                  <c:v>1000</c:v>
                </c:pt>
                <c:pt idx="16">
                  <c:v>2000</c:v>
                </c:pt>
                <c:pt idx="17">
                  <c:v>400</c:v>
                </c:pt>
                <c:pt idx="18">
                  <c:v>600</c:v>
                </c:pt>
                <c:pt idx="19">
                  <c:v>800</c:v>
                </c:pt>
                <c:pt idx="20">
                  <c:v>100</c:v>
                </c:pt>
                <c:pt idx="21">
                  <c:v>1000</c:v>
                </c:pt>
                <c:pt idx="22">
                  <c:v>400</c:v>
                </c:pt>
                <c:pt idx="23">
                  <c:v>600</c:v>
                </c:pt>
                <c:pt idx="24">
                  <c:v>800</c:v>
                </c:pt>
                <c:pt idx="25">
                  <c:v>100</c:v>
                </c:pt>
                <c:pt idx="26">
                  <c:v>1000</c:v>
                </c:pt>
                <c:pt idx="27">
                  <c:v>2000</c:v>
                </c:pt>
                <c:pt idx="28">
                  <c:v>400</c:v>
                </c:pt>
                <c:pt idx="29">
                  <c:v>600</c:v>
                </c:pt>
                <c:pt idx="30">
                  <c:v>800</c:v>
                </c:pt>
                <c:pt idx="31">
                  <c:v>100</c:v>
                </c:pt>
                <c:pt idx="32">
                  <c:v>1000</c:v>
                </c:pt>
                <c:pt idx="33">
                  <c:v>400</c:v>
                </c:pt>
                <c:pt idx="34">
                  <c:v>600</c:v>
                </c:pt>
                <c:pt idx="35">
                  <c:v>800</c:v>
                </c:pt>
                <c:pt idx="36">
                  <c:v>100</c:v>
                </c:pt>
                <c:pt idx="37">
                  <c:v>1000</c:v>
                </c:pt>
                <c:pt idx="38">
                  <c:v>2000</c:v>
                </c:pt>
                <c:pt idx="39">
                  <c:v>400</c:v>
                </c:pt>
                <c:pt idx="40">
                  <c:v>600</c:v>
                </c:pt>
                <c:pt idx="41">
                  <c:v>800</c:v>
                </c:pt>
                <c:pt idx="42">
                  <c:v>100</c:v>
                </c:pt>
                <c:pt idx="43">
                  <c:v>1000</c:v>
                </c:pt>
                <c:pt idx="44">
                  <c:v>400</c:v>
                </c:pt>
                <c:pt idx="45">
                  <c:v>600</c:v>
                </c:pt>
                <c:pt idx="46">
                  <c:v>800</c:v>
                </c:pt>
                <c:pt idx="47">
                  <c:v>100</c:v>
                </c:pt>
                <c:pt idx="48">
                  <c:v>1000</c:v>
                </c:pt>
                <c:pt idx="49">
                  <c:v>2000</c:v>
                </c:pt>
                <c:pt idx="50">
                  <c:v>400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09C-43EF-9787-B9E06AF1B2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483646464"/>
        <c:axId val="483647024"/>
      </c:barChart>
      <c:lineChart>
        <c:grouping val="standard"/>
        <c:varyColors val="0"/>
        <c:ser>
          <c:idx val="0"/>
          <c:order val="0"/>
          <c:tx>
            <c:v>Meta</c:v>
          </c:tx>
          <c:spPr>
            <a:ln w="9525" cap="flat" cmpd="sng" algn="ctr">
              <a:solidFill>
                <a:schemeClr val="accent1">
                  <a:shade val="95000"/>
                  <a:satMod val="105000"/>
                </a:schemeClr>
              </a:solidFill>
              <a:prstDash val="solid"/>
              <a:round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marker>
            <c:symbol val="none"/>
          </c:marker>
          <c:cat>
            <c:numRef>
              <c:f>'Acompanhamento Semanal'!$E$15:$BE$15</c:f>
              <c:numCache>
                <c:formatCode>d\-mmm</c:formatCode>
                <c:ptCount val="53"/>
                <c:pt idx="0" formatCode="m/d/yyyy">
                  <c:v>46027</c:v>
                </c:pt>
                <c:pt idx="1">
                  <c:v>46034</c:v>
                </c:pt>
                <c:pt idx="2">
                  <c:v>46041</c:v>
                </c:pt>
                <c:pt idx="3">
                  <c:v>46048</c:v>
                </c:pt>
                <c:pt idx="4">
                  <c:v>46055</c:v>
                </c:pt>
                <c:pt idx="5">
                  <c:v>46062</c:v>
                </c:pt>
                <c:pt idx="6">
                  <c:v>46069</c:v>
                </c:pt>
                <c:pt idx="7">
                  <c:v>46076</c:v>
                </c:pt>
                <c:pt idx="8">
                  <c:v>46083</c:v>
                </c:pt>
                <c:pt idx="9">
                  <c:v>46090</c:v>
                </c:pt>
                <c:pt idx="10">
                  <c:v>46097</c:v>
                </c:pt>
                <c:pt idx="11">
                  <c:v>46104</c:v>
                </c:pt>
                <c:pt idx="12">
                  <c:v>46111</c:v>
                </c:pt>
                <c:pt idx="13">
                  <c:v>46118</c:v>
                </c:pt>
                <c:pt idx="14">
                  <c:v>46125</c:v>
                </c:pt>
                <c:pt idx="15">
                  <c:v>46132</c:v>
                </c:pt>
                <c:pt idx="16">
                  <c:v>46139</c:v>
                </c:pt>
                <c:pt idx="17">
                  <c:v>46146</c:v>
                </c:pt>
                <c:pt idx="18">
                  <c:v>46153</c:v>
                </c:pt>
                <c:pt idx="19">
                  <c:v>46160</c:v>
                </c:pt>
                <c:pt idx="20">
                  <c:v>46167</c:v>
                </c:pt>
                <c:pt idx="21">
                  <c:v>46174</c:v>
                </c:pt>
                <c:pt idx="22">
                  <c:v>46181</c:v>
                </c:pt>
                <c:pt idx="23">
                  <c:v>46188</c:v>
                </c:pt>
                <c:pt idx="24">
                  <c:v>46195</c:v>
                </c:pt>
                <c:pt idx="25">
                  <c:v>46202</c:v>
                </c:pt>
                <c:pt idx="26">
                  <c:v>46209</c:v>
                </c:pt>
                <c:pt idx="27">
                  <c:v>46216</c:v>
                </c:pt>
                <c:pt idx="28">
                  <c:v>46223</c:v>
                </c:pt>
                <c:pt idx="29">
                  <c:v>46230</c:v>
                </c:pt>
                <c:pt idx="30">
                  <c:v>46237</c:v>
                </c:pt>
                <c:pt idx="31">
                  <c:v>46244</c:v>
                </c:pt>
                <c:pt idx="32">
                  <c:v>46251</c:v>
                </c:pt>
                <c:pt idx="33">
                  <c:v>46258</c:v>
                </c:pt>
                <c:pt idx="34">
                  <c:v>46265</c:v>
                </c:pt>
                <c:pt idx="35">
                  <c:v>46272</c:v>
                </c:pt>
                <c:pt idx="36">
                  <c:v>46279</c:v>
                </c:pt>
                <c:pt idx="37">
                  <c:v>46286</c:v>
                </c:pt>
                <c:pt idx="38">
                  <c:v>46293</c:v>
                </c:pt>
                <c:pt idx="39">
                  <c:v>46300</c:v>
                </c:pt>
                <c:pt idx="40">
                  <c:v>46307</c:v>
                </c:pt>
                <c:pt idx="41">
                  <c:v>46314</c:v>
                </c:pt>
                <c:pt idx="42">
                  <c:v>46321</c:v>
                </c:pt>
                <c:pt idx="43">
                  <c:v>46328</c:v>
                </c:pt>
                <c:pt idx="44">
                  <c:v>46335</c:v>
                </c:pt>
                <c:pt idx="45">
                  <c:v>46342</c:v>
                </c:pt>
                <c:pt idx="46">
                  <c:v>46349</c:v>
                </c:pt>
                <c:pt idx="47">
                  <c:v>46356</c:v>
                </c:pt>
                <c:pt idx="48">
                  <c:v>46363</c:v>
                </c:pt>
                <c:pt idx="49">
                  <c:v>46370</c:v>
                </c:pt>
                <c:pt idx="50">
                  <c:v>46377</c:v>
                </c:pt>
                <c:pt idx="51">
                  <c:v>46384</c:v>
                </c:pt>
                <c:pt idx="52">
                  <c:v>46391</c:v>
                </c:pt>
              </c:numCache>
            </c:numRef>
          </c:cat>
          <c:val>
            <c:numRef>
              <c:f>'Acompanhamento Semanal'!$E$16:$BE$16</c:f>
              <c:numCache>
                <c:formatCode>_(* #,##0.00_);_(* \(#,##0.00\);_(* "-"??_);_(@_)</c:formatCode>
                <c:ptCount val="53"/>
                <c:pt idx="0">
                  <c:v>600</c:v>
                </c:pt>
                <c:pt idx="1">
                  <c:v>600</c:v>
                </c:pt>
                <c:pt idx="2">
                  <c:v>600</c:v>
                </c:pt>
                <c:pt idx="3">
                  <c:v>600</c:v>
                </c:pt>
                <c:pt idx="4">
                  <c:v>400</c:v>
                </c:pt>
                <c:pt idx="5">
                  <c:v>1000</c:v>
                </c:pt>
                <c:pt idx="6">
                  <c:v>600</c:v>
                </c:pt>
                <c:pt idx="7">
                  <c:v>600</c:v>
                </c:pt>
                <c:pt idx="8">
                  <c:v>600</c:v>
                </c:pt>
                <c:pt idx="9">
                  <c:v>600</c:v>
                </c:pt>
                <c:pt idx="10">
                  <c:v>600</c:v>
                </c:pt>
                <c:pt idx="11">
                  <c:v>600</c:v>
                </c:pt>
                <c:pt idx="12">
                  <c:v>600</c:v>
                </c:pt>
                <c:pt idx="13">
                  <c:v>600</c:v>
                </c:pt>
                <c:pt idx="14">
                  <c:v>600</c:v>
                </c:pt>
                <c:pt idx="15">
                  <c:v>600</c:v>
                </c:pt>
                <c:pt idx="16">
                  <c:v>600</c:v>
                </c:pt>
                <c:pt idx="17">
                  <c:v>600</c:v>
                </c:pt>
                <c:pt idx="18">
                  <c:v>600</c:v>
                </c:pt>
                <c:pt idx="19">
                  <c:v>600</c:v>
                </c:pt>
                <c:pt idx="20">
                  <c:v>600</c:v>
                </c:pt>
                <c:pt idx="21">
                  <c:v>600</c:v>
                </c:pt>
                <c:pt idx="22">
                  <c:v>600</c:v>
                </c:pt>
                <c:pt idx="23">
                  <c:v>600</c:v>
                </c:pt>
                <c:pt idx="24">
                  <c:v>600</c:v>
                </c:pt>
                <c:pt idx="25">
                  <c:v>600</c:v>
                </c:pt>
                <c:pt idx="26">
                  <c:v>600</c:v>
                </c:pt>
                <c:pt idx="27">
                  <c:v>600</c:v>
                </c:pt>
                <c:pt idx="28">
                  <c:v>600</c:v>
                </c:pt>
                <c:pt idx="29">
                  <c:v>600</c:v>
                </c:pt>
                <c:pt idx="30">
                  <c:v>600</c:v>
                </c:pt>
                <c:pt idx="31">
                  <c:v>600</c:v>
                </c:pt>
                <c:pt idx="32">
                  <c:v>600</c:v>
                </c:pt>
                <c:pt idx="33">
                  <c:v>600</c:v>
                </c:pt>
                <c:pt idx="34">
                  <c:v>600</c:v>
                </c:pt>
                <c:pt idx="35">
                  <c:v>600</c:v>
                </c:pt>
                <c:pt idx="36">
                  <c:v>600</c:v>
                </c:pt>
                <c:pt idx="37">
                  <c:v>600</c:v>
                </c:pt>
                <c:pt idx="38">
                  <c:v>600</c:v>
                </c:pt>
                <c:pt idx="39">
                  <c:v>600</c:v>
                </c:pt>
                <c:pt idx="40">
                  <c:v>600</c:v>
                </c:pt>
                <c:pt idx="41">
                  <c:v>600</c:v>
                </c:pt>
                <c:pt idx="42">
                  <c:v>600</c:v>
                </c:pt>
                <c:pt idx="43">
                  <c:v>600</c:v>
                </c:pt>
                <c:pt idx="44">
                  <c:v>600</c:v>
                </c:pt>
                <c:pt idx="45">
                  <c:v>600</c:v>
                </c:pt>
                <c:pt idx="46">
                  <c:v>600</c:v>
                </c:pt>
                <c:pt idx="47">
                  <c:v>600</c:v>
                </c:pt>
                <c:pt idx="48">
                  <c:v>600</c:v>
                </c:pt>
                <c:pt idx="49">
                  <c:v>600</c:v>
                </c:pt>
                <c:pt idx="50">
                  <c:v>500</c:v>
                </c:pt>
                <c:pt idx="51">
                  <c:v>1000</c:v>
                </c:pt>
                <c:pt idx="52" formatCode="General">
                  <c:v>800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09C-43EF-9787-B9E06AF1B2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83646464"/>
        <c:axId val="483647024"/>
      </c:lineChart>
      <c:dateAx>
        <c:axId val="483646464"/>
        <c:scaling>
          <c:orientation val="minMax"/>
        </c:scaling>
        <c:delete val="1"/>
        <c:axPos val="b"/>
        <c:numFmt formatCode="m/d/yyyy" sourceLinked="1"/>
        <c:majorTickMark val="none"/>
        <c:minorTickMark val="none"/>
        <c:tickLblPos val="nextTo"/>
        <c:crossAx val="483647024"/>
        <c:crosses val="autoZero"/>
        <c:auto val="1"/>
        <c:lblOffset val="100"/>
        <c:baseTimeUnit val="days"/>
      </c:dateAx>
      <c:valAx>
        <c:axId val="4836470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836464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7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050"/>
              <a:t>Previsto x Realizado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v>Meta</c:v>
          </c:tx>
          <c:spPr>
            <a:gradFill rotWithShape="1">
              <a:gsLst>
                <a:gs pos="0">
                  <a:schemeClr val="accent1">
                    <a:tint val="50000"/>
                    <a:satMod val="300000"/>
                  </a:schemeClr>
                </a:gs>
                <a:gs pos="35000">
                  <a:schemeClr val="accent1">
                    <a:tint val="37000"/>
                    <a:satMod val="300000"/>
                  </a:schemeClr>
                </a:gs>
                <a:gs pos="100000">
                  <a:schemeClr val="accent1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1">
                  <a:shade val="95000"/>
                  <a:satMod val="105000"/>
                </a:schemeClr>
              </a:solidFill>
              <a:prstDash val="solid"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cat>
            <c:strLit>
              <c:ptCount val="2"/>
              <c:pt idx="0">
                <c:v>Até Agora</c:v>
              </c:pt>
              <c:pt idx="1">
                <c:v>Total</c:v>
              </c:pt>
            </c:strLit>
          </c:cat>
          <c:val>
            <c:numRef>
              <c:f>'Acompanhamento Semanal'!$C$16:$D$16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32500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21A-426D-BF96-3933989809B6}"/>
            </c:ext>
          </c:extLst>
        </c:ser>
        <c:ser>
          <c:idx val="1"/>
          <c:order val="1"/>
          <c:tx>
            <c:v>Realizado</c:v>
          </c:tx>
          <c:spPr>
            <a:gradFill rotWithShape="1">
              <a:gsLst>
                <a:gs pos="0">
                  <a:schemeClr val="accent3">
                    <a:tint val="50000"/>
                    <a:satMod val="300000"/>
                  </a:schemeClr>
                </a:gs>
                <a:gs pos="35000">
                  <a:schemeClr val="accent3">
                    <a:tint val="37000"/>
                    <a:satMod val="300000"/>
                  </a:schemeClr>
                </a:gs>
                <a:gs pos="100000">
                  <a:schemeClr val="accent3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3">
                  <a:shade val="95000"/>
                  <a:satMod val="105000"/>
                </a:schemeClr>
              </a:solidFill>
              <a:prstDash val="solid"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cat>
            <c:strLit>
              <c:ptCount val="2"/>
              <c:pt idx="0">
                <c:v>Até Agora</c:v>
              </c:pt>
              <c:pt idx="1">
                <c:v>Total</c:v>
              </c:pt>
            </c:strLit>
          </c:cat>
          <c:val>
            <c:numRef>
              <c:f>'Acompanhamento Semanal'!$C$17:$D$17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36500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21A-426D-BF96-3933989809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483650944"/>
        <c:axId val="483651504"/>
      </c:barChart>
      <c:catAx>
        <c:axId val="48365094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83651504"/>
        <c:crosses val="autoZero"/>
        <c:auto val="1"/>
        <c:lblAlgn val="ctr"/>
        <c:lblOffset val="100"/>
        <c:noMultiLvlLbl val="0"/>
      </c:catAx>
      <c:valAx>
        <c:axId val="4836515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836509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7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Evolução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v>Realizado</c:v>
          </c:tx>
          <c:spPr>
            <a:gradFill rotWithShape="1">
              <a:gsLst>
                <a:gs pos="0">
                  <a:schemeClr val="accent3">
                    <a:tint val="50000"/>
                    <a:satMod val="300000"/>
                  </a:schemeClr>
                </a:gs>
                <a:gs pos="35000">
                  <a:schemeClr val="accent3">
                    <a:tint val="37000"/>
                    <a:satMod val="300000"/>
                  </a:schemeClr>
                </a:gs>
                <a:gs pos="100000">
                  <a:schemeClr val="accent3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3">
                  <a:shade val="95000"/>
                  <a:satMod val="105000"/>
                </a:schemeClr>
              </a:solidFill>
              <a:prstDash val="solid"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cat>
            <c:numRef>
              <c:f>'Acompanhamento Semanal'!$E$15:$BE$15</c:f>
              <c:numCache>
                <c:formatCode>d\-mmm</c:formatCode>
                <c:ptCount val="53"/>
                <c:pt idx="0" formatCode="m/d/yyyy">
                  <c:v>46027</c:v>
                </c:pt>
                <c:pt idx="1">
                  <c:v>46034</c:v>
                </c:pt>
                <c:pt idx="2">
                  <c:v>46041</c:v>
                </c:pt>
                <c:pt idx="3">
                  <c:v>46048</c:v>
                </c:pt>
                <c:pt idx="4">
                  <c:v>46055</c:v>
                </c:pt>
                <c:pt idx="5">
                  <c:v>46062</c:v>
                </c:pt>
                <c:pt idx="6">
                  <c:v>46069</c:v>
                </c:pt>
                <c:pt idx="7">
                  <c:v>46076</c:v>
                </c:pt>
                <c:pt idx="8">
                  <c:v>46083</c:v>
                </c:pt>
                <c:pt idx="9">
                  <c:v>46090</c:v>
                </c:pt>
                <c:pt idx="10">
                  <c:v>46097</c:v>
                </c:pt>
                <c:pt idx="11">
                  <c:v>46104</c:v>
                </c:pt>
                <c:pt idx="12">
                  <c:v>46111</c:v>
                </c:pt>
                <c:pt idx="13">
                  <c:v>46118</c:v>
                </c:pt>
                <c:pt idx="14">
                  <c:v>46125</c:v>
                </c:pt>
                <c:pt idx="15">
                  <c:v>46132</c:v>
                </c:pt>
                <c:pt idx="16">
                  <c:v>46139</c:v>
                </c:pt>
                <c:pt idx="17">
                  <c:v>46146</c:v>
                </c:pt>
                <c:pt idx="18">
                  <c:v>46153</c:v>
                </c:pt>
                <c:pt idx="19">
                  <c:v>46160</c:v>
                </c:pt>
                <c:pt idx="20">
                  <c:v>46167</c:v>
                </c:pt>
                <c:pt idx="21">
                  <c:v>46174</c:v>
                </c:pt>
                <c:pt idx="22">
                  <c:v>46181</c:v>
                </c:pt>
                <c:pt idx="23">
                  <c:v>46188</c:v>
                </c:pt>
                <c:pt idx="24">
                  <c:v>46195</c:v>
                </c:pt>
                <c:pt idx="25">
                  <c:v>46202</c:v>
                </c:pt>
                <c:pt idx="26">
                  <c:v>46209</c:v>
                </c:pt>
                <c:pt idx="27">
                  <c:v>46216</c:v>
                </c:pt>
                <c:pt idx="28">
                  <c:v>46223</c:v>
                </c:pt>
                <c:pt idx="29">
                  <c:v>46230</c:v>
                </c:pt>
                <c:pt idx="30">
                  <c:v>46237</c:v>
                </c:pt>
                <c:pt idx="31">
                  <c:v>46244</c:v>
                </c:pt>
                <c:pt idx="32">
                  <c:v>46251</c:v>
                </c:pt>
                <c:pt idx="33">
                  <c:v>46258</c:v>
                </c:pt>
                <c:pt idx="34">
                  <c:v>46265</c:v>
                </c:pt>
                <c:pt idx="35">
                  <c:v>46272</c:v>
                </c:pt>
                <c:pt idx="36">
                  <c:v>46279</c:v>
                </c:pt>
                <c:pt idx="37">
                  <c:v>46286</c:v>
                </c:pt>
                <c:pt idx="38">
                  <c:v>46293</c:v>
                </c:pt>
                <c:pt idx="39">
                  <c:v>46300</c:v>
                </c:pt>
                <c:pt idx="40">
                  <c:v>46307</c:v>
                </c:pt>
                <c:pt idx="41">
                  <c:v>46314</c:v>
                </c:pt>
                <c:pt idx="42">
                  <c:v>46321</c:v>
                </c:pt>
                <c:pt idx="43">
                  <c:v>46328</c:v>
                </c:pt>
                <c:pt idx="44">
                  <c:v>46335</c:v>
                </c:pt>
                <c:pt idx="45">
                  <c:v>46342</c:v>
                </c:pt>
                <c:pt idx="46">
                  <c:v>46349</c:v>
                </c:pt>
                <c:pt idx="47">
                  <c:v>46356</c:v>
                </c:pt>
                <c:pt idx="48">
                  <c:v>46363</c:v>
                </c:pt>
                <c:pt idx="49">
                  <c:v>46370</c:v>
                </c:pt>
                <c:pt idx="50">
                  <c:v>46377</c:v>
                </c:pt>
                <c:pt idx="51">
                  <c:v>46384</c:v>
                </c:pt>
                <c:pt idx="52">
                  <c:v>46391</c:v>
                </c:pt>
              </c:numCache>
            </c:numRef>
          </c:cat>
          <c:val>
            <c:numRef>
              <c:f>'Acompanhamento Semanal'!$E$17:$BE$17</c:f>
              <c:numCache>
                <c:formatCode>_(* #,##0.00_);_(* \(#,##0.00\);_(* "-"??_);_(@_)</c:formatCode>
                <c:ptCount val="53"/>
                <c:pt idx="0">
                  <c:v>400</c:v>
                </c:pt>
                <c:pt idx="1">
                  <c:v>600</c:v>
                </c:pt>
                <c:pt idx="2">
                  <c:v>800</c:v>
                </c:pt>
                <c:pt idx="3">
                  <c:v>100</c:v>
                </c:pt>
                <c:pt idx="4">
                  <c:v>1000</c:v>
                </c:pt>
                <c:pt idx="5">
                  <c:v>2000</c:v>
                </c:pt>
                <c:pt idx="6">
                  <c:v>400</c:v>
                </c:pt>
                <c:pt idx="7">
                  <c:v>600</c:v>
                </c:pt>
                <c:pt idx="8">
                  <c:v>800</c:v>
                </c:pt>
                <c:pt idx="9">
                  <c:v>100</c:v>
                </c:pt>
                <c:pt idx="10">
                  <c:v>1000</c:v>
                </c:pt>
                <c:pt idx="11">
                  <c:v>400</c:v>
                </c:pt>
                <c:pt idx="12">
                  <c:v>600</c:v>
                </c:pt>
                <c:pt idx="13">
                  <c:v>800</c:v>
                </c:pt>
                <c:pt idx="14">
                  <c:v>100</c:v>
                </c:pt>
                <c:pt idx="15">
                  <c:v>1000</c:v>
                </c:pt>
                <c:pt idx="16">
                  <c:v>2000</c:v>
                </c:pt>
                <c:pt idx="17">
                  <c:v>400</c:v>
                </c:pt>
                <c:pt idx="18">
                  <c:v>600</c:v>
                </c:pt>
                <c:pt idx="19">
                  <c:v>800</c:v>
                </c:pt>
                <c:pt idx="20">
                  <c:v>100</c:v>
                </c:pt>
                <c:pt idx="21">
                  <c:v>1000</c:v>
                </c:pt>
                <c:pt idx="22">
                  <c:v>400</c:v>
                </c:pt>
                <c:pt idx="23">
                  <c:v>600</c:v>
                </c:pt>
                <c:pt idx="24">
                  <c:v>800</c:v>
                </c:pt>
                <c:pt idx="25">
                  <c:v>100</c:v>
                </c:pt>
                <c:pt idx="26">
                  <c:v>1000</c:v>
                </c:pt>
                <c:pt idx="27">
                  <c:v>2000</c:v>
                </c:pt>
                <c:pt idx="28">
                  <c:v>400</c:v>
                </c:pt>
                <c:pt idx="29">
                  <c:v>600</c:v>
                </c:pt>
                <c:pt idx="30">
                  <c:v>800</c:v>
                </c:pt>
                <c:pt idx="31">
                  <c:v>100</c:v>
                </c:pt>
                <c:pt idx="32">
                  <c:v>1000</c:v>
                </c:pt>
                <c:pt idx="33">
                  <c:v>400</c:v>
                </c:pt>
                <c:pt idx="34">
                  <c:v>600</c:v>
                </c:pt>
                <c:pt idx="35">
                  <c:v>800</c:v>
                </c:pt>
                <c:pt idx="36">
                  <c:v>100</c:v>
                </c:pt>
                <c:pt idx="37">
                  <c:v>1000</c:v>
                </c:pt>
                <c:pt idx="38">
                  <c:v>2000</c:v>
                </c:pt>
                <c:pt idx="39">
                  <c:v>400</c:v>
                </c:pt>
                <c:pt idx="40">
                  <c:v>600</c:v>
                </c:pt>
                <c:pt idx="41">
                  <c:v>800</c:v>
                </c:pt>
                <c:pt idx="42">
                  <c:v>100</c:v>
                </c:pt>
                <c:pt idx="43">
                  <c:v>1000</c:v>
                </c:pt>
                <c:pt idx="44">
                  <c:v>400</c:v>
                </c:pt>
                <c:pt idx="45">
                  <c:v>600</c:v>
                </c:pt>
                <c:pt idx="46">
                  <c:v>800</c:v>
                </c:pt>
                <c:pt idx="47">
                  <c:v>100</c:v>
                </c:pt>
                <c:pt idx="48">
                  <c:v>1000</c:v>
                </c:pt>
                <c:pt idx="49">
                  <c:v>2000</c:v>
                </c:pt>
                <c:pt idx="50">
                  <c:v>400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58C-4D78-9E88-60D38BF53E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483655424"/>
        <c:axId val="483655984"/>
      </c:barChart>
      <c:lineChart>
        <c:grouping val="standard"/>
        <c:varyColors val="0"/>
        <c:ser>
          <c:idx val="0"/>
          <c:order val="0"/>
          <c:tx>
            <c:v>Meta</c:v>
          </c:tx>
          <c:spPr>
            <a:ln w="9525" cap="flat" cmpd="sng" algn="ctr">
              <a:solidFill>
                <a:schemeClr val="accent1">
                  <a:shade val="95000"/>
                  <a:satMod val="105000"/>
                </a:schemeClr>
              </a:solidFill>
              <a:prstDash val="solid"/>
              <a:round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marker>
            <c:symbol val="none"/>
          </c:marker>
          <c:cat>
            <c:numRef>
              <c:f>'Acompanhamento Semanal'!$E$15:$BE$15</c:f>
              <c:numCache>
                <c:formatCode>d\-mmm</c:formatCode>
                <c:ptCount val="53"/>
                <c:pt idx="0" formatCode="m/d/yyyy">
                  <c:v>46027</c:v>
                </c:pt>
                <c:pt idx="1">
                  <c:v>46034</c:v>
                </c:pt>
                <c:pt idx="2">
                  <c:v>46041</c:v>
                </c:pt>
                <c:pt idx="3">
                  <c:v>46048</c:v>
                </c:pt>
                <c:pt idx="4">
                  <c:v>46055</c:v>
                </c:pt>
                <c:pt idx="5">
                  <c:v>46062</c:v>
                </c:pt>
                <c:pt idx="6">
                  <c:v>46069</c:v>
                </c:pt>
                <c:pt idx="7">
                  <c:v>46076</c:v>
                </c:pt>
                <c:pt idx="8">
                  <c:v>46083</c:v>
                </c:pt>
                <c:pt idx="9">
                  <c:v>46090</c:v>
                </c:pt>
                <c:pt idx="10">
                  <c:v>46097</c:v>
                </c:pt>
                <c:pt idx="11">
                  <c:v>46104</c:v>
                </c:pt>
                <c:pt idx="12">
                  <c:v>46111</c:v>
                </c:pt>
                <c:pt idx="13">
                  <c:v>46118</c:v>
                </c:pt>
                <c:pt idx="14">
                  <c:v>46125</c:v>
                </c:pt>
                <c:pt idx="15">
                  <c:v>46132</c:v>
                </c:pt>
                <c:pt idx="16">
                  <c:v>46139</c:v>
                </c:pt>
                <c:pt idx="17">
                  <c:v>46146</c:v>
                </c:pt>
                <c:pt idx="18">
                  <c:v>46153</c:v>
                </c:pt>
                <c:pt idx="19">
                  <c:v>46160</c:v>
                </c:pt>
                <c:pt idx="20">
                  <c:v>46167</c:v>
                </c:pt>
                <c:pt idx="21">
                  <c:v>46174</c:v>
                </c:pt>
                <c:pt idx="22">
                  <c:v>46181</c:v>
                </c:pt>
                <c:pt idx="23">
                  <c:v>46188</c:v>
                </c:pt>
                <c:pt idx="24">
                  <c:v>46195</c:v>
                </c:pt>
                <c:pt idx="25">
                  <c:v>46202</c:v>
                </c:pt>
                <c:pt idx="26">
                  <c:v>46209</c:v>
                </c:pt>
                <c:pt idx="27">
                  <c:v>46216</c:v>
                </c:pt>
                <c:pt idx="28">
                  <c:v>46223</c:v>
                </c:pt>
                <c:pt idx="29">
                  <c:v>46230</c:v>
                </c:pt>
                <c:pt idx="30">
                  <c:v>46237</c:v>
                </c:pt>
                <c:pt idx="31">
                  <c:v>46244</c:v>
                </c:pt>
                <c:pt idx="32">
                  <c:v>46251</c:v>
                </c:pt>
                <c:pt idx="33">
                  <c:v>46258</c:v>
                </c:pt>
                <c:pt idx="34">
                  <c:v>46265</c:v>
                </c:pt>
                <c:pt idx="35">
                  <c:v>46272</c:v>
                </c:pt>
                <c:pt idx="36">
                  <c:v>46279</c:v>
                </c:pt>
                <c:pt idx="37">
                  <c:v>46286</c:v>
                </c:pt>
                <c:pt idx="38">
                  <c:v>46293</c:v>
                </c:pt>
                <c:pt idx="39">
                  <c:v>46300</c:v>
                </c:pt>
                <c:pt idx="40">
                  <c:v>46307</c:v>
                </c:pt>
                <c:pt idx="41">
                  <c:v>46314</c:v>
                </c:pt>
                <c:pt idx="42">
                  <c:v>46321</c:v>
                </c:pt>
                <c:pt idx="43">
                  <c:v>46328</c:v>
                </c:pt>
                <c:pt idx="44">
                  <c:v>46335</c:v>
                </c:pt>
                <c:pt idx="45">
                  <c:v>46342</c:v>
                </c:pt>
                <c:pt idx="46">
                  <c:v>46349</c:v>
                </c:pt>
                <c:pt idx="47">
                  <c:v>46356</c:v>
                </c:pt>
                <c:pt idx="48">
                  <c:v>46363</c:v>
                </c:pt>
                <c:pt idx="49">
                  <c:v>46370</c:v>
                </c:pt>
                <c:pt idx="50">
                  <c:v>46377</c:v>
                </c:pt>
                <c:pt idx="51">
                  <c:v>46384</c:v>
                </c:pt>
                <c:pt idx="52">
                  <c:v>46391</c:v>
                </c:pt>
              </c:numCache>
            </c:numRef>
          </c:cat>
          <c:val>
            <c:numRef>
              <c:f>'Acompanhamento Semanal'!$E$16:$BE$16</c:f>
              <c:numCache>
                <c:formatCode>_(* #,##0.00_);_(* \(#,##0.00\);_(* "-"??_);_(@_)</c:formatCode>
                <c:ptCount val="53"/>
                <c:pt idx="0">
                  <c:v>600</c:v>
                </c:pt>
                <c:pt idx="1">
                  <c:v>600</c:v>
                </c:pt>
                <c:pt idx="2">
                  <c:v>600</c:v>
                </c:pt>
                <c:pt idx="3">
                  <c:v>600</c:v>
                </c:pt>
                <c:pt idx="4">
                  <c:v>400</c:v>
                </c:pt>
                <c:pt idx="5">
                  <c:v>1000</c:v>
                </c:pt>
                <c:pt idx="6">
                  <c:v>600</c:v>
                </c:pt>
                <c:pt idx="7">
                  <c:v>600</c:v>
                </c:pt>
                <c:pt idx="8">
                  <c:v>600</c:v>
                </c:pt>
                <c:pt idx="9">
                  <c:v>600</c:v>
                </c:pt>
                <c:pt idx="10">
                  <c:v>600</c:v>
                </c:pt>
                <c:pt idx="11">
                  <c:v>600</c:v>
                </c:pt>
                <c:pt idx="12">
                  <c:v>600</c:v>
                </c:pt>
                <c:pt idx="13">
                  <c:v>600</c:v>
                </c:pt>
                <c:pt idx="14">
                  <c:v>600</c:v>
                </c:pt>
                <c:pt idx="15">
                  <c:v>600</c:v>
                </c:pt>
                <c:pt idx="16">
                  <c:v>600</c:v>
                </c:pt>
                <c:pt idx="17">
                  <c:v>600</c:v>
                </c:pt>
                <c:pt idx="18">
                  <c:v>600</c:v>
                </c:pt>
                <c:pt idx="19">
                  <c:v>600</c:v>
                </c:pt>
                <c:pt idx="20">
                  <c:v>600</c:v>
                </c:pt>
                <c:pt idx="21">
                  <c:v>600</c:v>
                </c:pt>
                <c:pt idx="22">
                  <c:v>600</c:v>
                </c:pt>
                <c:pt idx="23">
                  <c:v>600</c:v>
                </c:pt>
                <c:pt idx="24">
                  <c:v>600</c:v>
                </c:pt>
                <c:pt idx="25">
                  <c:v>600</c:v>
                </c:pt>
                <c:pt idx="26">
                  <c:v>600</c:v>
                </c:pt>
                <c:pt idx="27">
                  <c:v>600</c:v>
                </c:pt>
                <c:pt idx="28">
                  <c:v>600</c:v>
                </c:pt>
                <c:pt idx="29">
                  <c:v>600</c:v>
                </c:pt>
                <c:pt idx="30">
                  <c:v>600</c:v>
                </c:pt>
                <c:pt idx="31">
                  <c:v>600</c:v>
                </c:pt>
                <c:pt idx="32">
                  <c:v>600</c:v>
                </c:pt>
                <c:pt idx="33">
                  <c:v>600</c:v>
                </c:pt>
                <c:pt idx="34">
                  <c:v>600</c:v>
                </c:pt>
                <c:pt idx="35">
                  <c:v>600</c:v>
                </c:pt>
                <c:pt idx="36">
                  <c:v>600</c:v>
                </c:pt>
                <c:pt idx="37">
                  <c:v>600</c:v>
                </c:pt>
                <c:pt idx="38">
                  <c:v>600</c:v>
                </c:pt>
                <c:pt idx="39">
                  <c:v>600</c:v>
                </c:pt>
                <c:pt idx="40">
                  <c:v>600</c:v>
                </c:pt>
                <c:pt idx="41">
                  <c:v>600</c:v>
                </c:pt>
                <c:pt idx="42">
                  <c:v>600</c:v>
                </c:pt>
                <c:pt idx="43">
                  <c:v>600</c:v>
                </c:pt>
                <c:pt idx="44">
                  <c:v>600</c:v>
                </c:pt>
                <c:pt idx="45">
                  <c:v>600</c:v>
                </c:pt>
                <c:pt idx="46">
                  <c:v>600</c:v>
                </c:pt>
                <c:pt idx="47">
                  <c:v>600</c:v>
                </c:pt>
                <c:pt idx="48">
                  <c:v>600</c:v>
                </c:pt>
                <c:pt idx="49">
                  <c:v>600</c:v>
                </c:pt>
                <c:pt idx="50">
                  <c:v>500</c:v>
                </c:pt>
                <c:pt idx="51">
                  <c:v>1000</c:v>
                </c:pt>
                <c:pt idx="52" formatCode="General">
                  <c:v>800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58C-4D78-9E88-60D38BF53E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83655424"/>
        <c:axId val="483655984"/>
      </c:lineChart>
      <c:dateAx>
        <c:axId val="483655424"/>
        <c:scaling>
          <c:orientation val="minMax"/>
        </c:scaling>
        <c:delete val="1"/>
        <c:axPos val="b"/>
        <c:numFmt formatCode="m/d/yyyy" sourceLinked="1"/>
        <c:majorTickMark val="none"/>
        <c:minorTickMark val="none"/>
        <c:tickLblPos val="nextTo"/>
        <c:crossAx val="483655984"/>
        <c:crosses val="autoZero"/>
        <c:auto val="1"/>
        <c:lblOffset val="100"/>
        <c:baseTimeUnit val="days"/>
      </c:dateAx>
      <c:valAx>
        <c:axId val="4836559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8365542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7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050"/>
              <a:t>Previsto x Realizado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v>Meta</c:v>
          </c:tx>
          <c:spPr>
            <a:gradFill rotWithShape="1">
              <a:gsLst>
                <a:gs pos="0">
                  <a:schemeClr val="accent1">
                    <a:tint val="50000"/>
                    <a:satMod val="300000"/>
                  </a:schemeClr>
                </a:gs>
                <a:gs pos="35000">
                  <a:schemeClr val="accent1">
                    <a:tint val="37000"/>
                    <a:satMod val="300000"/>
                  </a:schemeClr>
                </a:gs>
                <a:gs pos="100000">
                  <a:schemeClr val="accent1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1">
                  <a:shade val="95000"/>
                  <a:satMod val="105000"/>
                </a:schemeClr>
              </a:solidFill>
              <a:prstDash val="solid"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cat>
            <c:strLit>
              <c:ptCount val="2"/>
              <c:pt idx="0">
                <c:v>Até Agora</c:v>
              </c:pt>
              <c:pt idx="1">
                <c:v>Total</c:v>
              </c:pt>
            </c:strLit>
          </c:cat>
          <c:val>
            <c:numRef>
              <c:f>'Acompanhamento Semanal'!$C$16:$D$16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32500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C4E-4914-8DBC-9D12E6BE2264}"/>
            </c:ext>
          </c:extLst>
        </c:ser>
        <c:ser>
          <c:idx val="1"/>
          <c:order val="1"/>
          <c:tx>
            <c:v>Realizado</c:v>
          </c:tx>
          <c:spPr>
            <a:gradFill rotWithShape="1">
              <a:gsLst>
                <a:gs pos="0">
                  <a:schemeClr val="accent3">
                    <a:tint val="50000"/>
                    <a:satMod val="300000"/>
                  </a:schemeClr>
                </a:gs>
                <a:gs pos="35000">
                  <a:schemeClr val="accent3">
                    <a:tint val="37000"/>
                    <a:satMod val="300000"/>
                  </a:schemeClr>
                </a:gs>
                <a:gs pos="100000">
                  <a:schemeClr val="accent3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3">
                  <a:shade val="95000"/>
                  <a:satMod val="105000"/>
                </a:schemeClr>
              </a:solidFill>
              <a:prstDash val="solid"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cat>
            <c:strLit>
              <c:ptCount val="2"/>
              <c:pt idx="0">
                <c:v>Até Agora</c:v>
              </c:pt>
              <c:pt idx="1">
                <c:v>Total</c:v>
              </c:pt>
            </c:strLit>
          </c:cat>
          <c:val>
            <c:numRef>
              <c:f>'Acompanhamento Semanal'!$C$17:$D$17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36500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C4E-4914-8DBC-9D12E6BE22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483659904"/>
        <c:axId val="483660464"/>
      </c:barChart>
      <c:catAx>
        <c:axId val="4836599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83660464"/>
        <c:crosses val="autoZero"/>
        <c:auto val="1"/>
        <c:lblAlgn val="ctr"/>
        <c:lblOffset val="100"/>
        <c:noMultiLvlLbl val="0"/>
      </c:catAx>
      <c:valAx>
        <c:axId val="4836604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836599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7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Evolução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v>Realizado</c:v>
          </c:tx>
          <c:spPr>
            <a:gradFill rotWithShape="1">
              <a:gsLst>
                <a:gs pos="0">
                  <a:schemeClr val="accent3">
                    <a:tint val="50000"/>
                    <a:satMod val="300000"/>
                  </a:schemeClr>
                </a:gs>
                <a:gs pos="35000">
                  <a:schemeClr val="accent3">
                    <a:tint val="37000"/>
                    <a:satMod val="300000"/>
                  </a:schemeClr>
                </a:gs>
                <a:gs pos="100000">
                  <a:schemeClr val="accent3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3">
                  <a:shade val="95000"/>
                  <a:satMod val="105000"/>
                </a:schemeClr>
              </a:solidFill>
              <a:prstDash val="solid"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cat>
            <c:numRef>
              <c:f>'Acompanhamento Semanal'!$E$15:$BE$15</c:f>
              <c:numCache>
                <c:formatCode>d\-mmm</c:formatCode>
                <c:ptCount val="53"/>
                <c:pt idx="0" formatCode="m/d/yyyy">
                  <c:v>46027</c:v>
                </c:pt>
                <c:pt idx="1">
                  <c:v>46034</c:v>
                </c:pt>
                <c:pt idx="2">
                  <c:v>46041</c:v>
                </c:pt>
                <c:pt idx="3">
                  <c:v>46048</c:v>
                </c:pt>
                <c:pt idx="4">
                  <c:v>46055</c:v>
                </c:pt>
                <c:pt idx="5">
                  <c:v>46062</c:v>
                </c:pt>
                <c:pt idx="6">
                  <c:v>46069</c:v>
                </c:pt>
                <c:pt idx="7">
                  <c:v>46076</c:v>
                </c:pt>
                <c:pt idx="8">
                  <c:v>46083</c:v>
                </c:pt>
                <c:pt idx="9">
                  <c:v>46090</c:v>
                </c:pt>
                <c:pt idx="10">
                  <c:v>46097</c:v>
                </c:pt>
                <c:pt idx="11">
                  <c:v>46104</c:v>
                </c:pt>
                <c:pt idx="12">
                  <c:v>46111</c:v>
                </c:pt>
                <c:pt idx="13">
                  <c:v>46118</c:v>
                </c:pt>
                <c:pt idx="14">
                  <c:v>46125</c:v>
                </c:pt>
                <c:pt idx="15">
                  <c:v>46132</c:v>
                </c:pt>
                <c:pt idx="16">
                  <c:v>46139</c:v>
                </c:pt>
                <c:pt idx="17">
                  <c:v>46146</c:v>
                </c:pt>
                <c:pt idx="18">
                  <c:v>46153</c:v>
                </c:pt>
                <c:pt idx="19">
                  <c:v>46160</c:v>
                </c:pt>
                <c:pt idx="20">
                  <c:v>46167</c:v>
                </c:pt>
                <c:pt idx="21">
                  <c:v>46174</c:v>
                </c:pt>
                <c:pt idx="22">
                  <c:v>46181</c:v>
                </c:pt>
                <c:pt idx="23">
                  <c:v>46188</c:v>
                </c:pt>
                <c:pt idx="24">
                  <c:v>46195</c:v>
                </c:pt>
                <c:pt idx="25">
                  <c:v>46202</c:v>
                </c:pt>
                <c:pt idx="26">
                  <c:v>46209</c:v>
                </c:pt>
                <c:pt idx="27">
                  <c:v>46216</c:v>
                </c:pt>
                <c:pt idx="28">
                  <c:v>46223</c:v>
                </c:pt>
                <c:pt idx="29">
                  <c:v>46230</c:v>
                </c:pt>
                <c:pt idx="30">
                  <c:v>46237</c:v>
                </c:pt>
                <c:pt idx="31">
                  <c:v>46244</c:v>
                </c:pt>
                <c:pt idx="32">
                  <c:v>46251</c:v>
                </c:pt>
                <c:pt idx="33">
                  <c:v>46258</c:v>
                </c:pt>
                <c:pt idx="34">
                  <c:v>46265</c:v>
                </c:pt>
                <c:pt idx="35">
                  <c:v>46272</c:v>
                </c:pt>
                <c:pt idx="36">
                  <c:v>46279</c:v>
                </c:pt>
                <c:pt idx="37">
                  <c:v>46286</c:v>
                </c:pt>
                <c:pt idx="38">
                  <c:v>46293</c:v>
                </c:pt>
                <c:pt idx="39">
                  <c:v>46300</c:v>
                </c:pt>
                <c:pt idx="40">
                  <c:v>46307</c:v>
                </c:pt>
                <c:pt idx="41">
                  <c:v>46314</c:v>
                </c:pt>
                <c:pt idx="42">
                  <c:v>46321</c:v>
                </c:pt>
                <c:pt idx="43">
                  <c:v>46328</c:v>
                </c:pt>
                <c:pt idx="44">
                  <c:v>46335</c:v>
                </c:pt>
                <c:pt idx="45">
                  <c:v>46342</c:v>
                </c:pt>
                <c:pt idx="46">
                  <c:v>46349</c:v>
                </c:pt>
                <c:pt idx="47">
                  <c:v>46356</c:v>
                </c:pt>
                <c:pt idx="48">
                  <c:v>46363</c:v>
                </c:pt>
                <c:pt idx="49">
                  <c:v>46370</c:v>
                </c:pt>
                <c:pt idx="50">
                  <c:v>46377</c:v>
                </c:pt>
                <c:pt idx="51">
                  <c:v>46384</c:v>
                </c:pt>
                <c:pt idx="52">
                  <c:v>46391</c:v>
                </c:pt>
              </c:numCache>
            </c:numRef>
          </c:cat>
          <c:val>
            <c:numRef>
              <c:f>'Acompanhamento Semanal'!$E$17:$BE$17</c:f>
              <c:numCache>
                <c:formatCode>_(* #,##0.00_);_(* \(#,##0.00\);_(* "-"??_);_(@_)</c:formatCode>
                <c:ptCount val="53"/>
                <c:pt idx="0">
                  <c:v>400</c:v>
                </c:pt>
                <c:pt idx="1">
                  <c:v>600</c:v>
                </c:pt>
                <c:pt idx="2">
                  <c:v>800</c:v>
                </c:pt>
                <c:pt idx="3">
                  <c:v>100</c:v>
                </c:pt>
                <c:pt idx="4">
                  <c:v>1000</c:v>
                </c:pt>
                <c:pt idx="5">
                  <c:v>2000</c:v>
                </c:pt>
                <c:pt idx="6">
                  <c:v>400</c:v>
                </c:pt>
                <c:pt idx="7">
                  <c:v>600</c:v>
                </c:pt>
                <c:pt idx="8">
                  <c:v>800</c:v>
                </c:pt>
                <c:pt idx="9">
                  <c:v>100</c:v>
                </c:pt>
                <c:pt idx="10">
                  <c:v>1000</c:v>
                </c:pt>
                <c:pt idx="11">
                  <c:v>400</c:v>
                </c:pt>
                <c:pt idx="12">
                  <c:v>600</c:v>
                </c:pt>
                <c:pt idx="13">
                  <c:v>800</c:v>
                </c:pt>
                <c:pt idx="14">
                  <c:v>100</c:v>
                </c:pt>
                <c:pt idx="15">
                  <c:v>1000</c:v>
                </c:pt>
                <c:pt idx="16">
                  <c:v>2000</c:v>
                </c:pt>
                <c:pt idx="17">
                  <c:v>400</c:v>
                </c:pt>
                <c:pt idx="18">
                  <c:v>600</c:v>
                </c:pt>
                <c:pt idx="19">
                  <c:v>800</c:v>
                </c:pt>
                <c:pt idx="20">
                  <c:v>100</c:v>
                </c:pt>
                <c:pt idx="21">
                  <c:v>1000</c:v>
                </c:pt>
                <c:pt idx="22">
                  <c:v>400</c:v>
                </c:pt>
                <c:pt idx="23">
                  <c:v>600</c:v>
                </c:pt>
                <c:pt idx="24">
                  <c:v>800</c:v>
                </c:pt>
                <c:pt idx="25">
                  <c:v>100</c:v>
                </c:pt>
                <c:pt idx="26">
                  <c:v>1000</c:v>
                </c:pt>
                <c:pt idx="27">
                  <c:v>2000</c:v>
                </c:pt>
                <c:pt idx="28">
                  <c:v>400</c:v>
                </c:pt>
                <c:pt idx="29">
                  <c:v>600</c:v>
                </c:pt>
                <c:pt idx="30">
                  <c:v>800</c:v>
                </c:pt>
                <c:pt idx="31">
                  <c:v>100</c:v>
                </c:pt>
                <c:pt idx="32">
                  <c:v>1000</c:v>
                </c:pt>
                <c:pt idx="33">
                  <c:v>400</c:v>
                </c:pt>
                <c:pt idx="34">
                  <c:v>600</c:v>
                </c:pt>
                <c:pt idx="35">
                  <c:v>800</c:v>
                </c:pt>
                <c:pt idx="36">
                  <c:v>100</c:v>
                </c:pt>
                <c:pt idx="37">
                  <c:v>1000</c:v>
                </c:pt>
                <c:pt idx="38">
                  <c:v>2000</c:v>
                </c:pt>
                <c:pt idx="39">
                  <c:v>400</c:v>
                </c:pt>
                <c:pt idx="40">
                  <c:v>600</c:v>
                </c:pt>
                <c:pt idx="41">
                  <c:v>800</c:v>
                </c:pt>
                <c:pt idx="42">
                  <c:v>100</c:v>
                </c:pt>
                <c:pt idx="43">
                  <c:v>1000</c:v>
                </c:pt>
                <c:pt idx="44">
                  <c:v>400</c:v>
                </c:pt>
                <c:pt idx="45">
                  <c:v>600</c:v>
                </c:pt>
                <c:pt idx="46">
                  <c:v>800</c:v>
                </c:pt>
                <c:pt idx="47">
                  <c:v>100</c:v>
                </c:pt>
                <c:pt idx="48">
                  <c:v>1000</c:v>
                </c:pt>
                <c:pt idx="49">
                  <c:v>2000</c:v>
                </c:pt>
                <c:pt idx="50">
                  <c:v>400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B93-48B9-B38D-EFE3024052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483664384"/>
        <c:axId val="483664944"/>
      </c:barChart>
      <c:lineChart>
        <c:grouping val="standard"/>
        <c:varyColors val="0"/>
        <c:ser>
          <c:idx val="0"/>
          <c:order val="0"/>
          <c:tx>
            <c:v>Meta</c:v>
          </c:tx>
          <c:spPr>
            <a:ln w="9525" cap="flat" cmpd="sng" algn="ctr">
              <a:solidFill>
                <a:schemeClr val="accent1">
                  <a:shade val="95000"/>
                  <a:satMod val="105000"/>
                </a:schemeClr>
              </a:solidFill>
              <a:prstDash val="solid"/>
              <a:round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marker>
            <c:symbol val="none"/>
          </c:marker>
          <c:cat>
            <c:numRef>
              <c:f>'Acompanhamento Semanal'!$E$15:$BE$15</c:f>
              <c:numCache>
                <c:formatCode>d\-mmm</c:formatCode>
                <c:ptCount val="53"/>
                <c:pt idx="0" formatCode="m/d/yyyy">
                  <c:v>46027</c:v>
                </c:pt>
                <c:pt idx="1">
                  <c:v>46034</c:v>
                </c:pt>
                <c:pt idx="2">
                  <c:v>46041</c:v>
                </c:pt>
                <c:pt idx="3">
                  <c:v>46048</c:v>
                </c:pt>
                <c:pt idx="4">
                  <c:v>46055</c:v>
                </c:pt>
                <c:pt idx="5">
                  <c:v>46062</c:v>
                </c:pt>
                <c:pt idx="6">
                  <c:v>46069</c:v>
                </c:pt>
                <c:pt idx="7">
                  <c:v>46076</c:v>
                </c:pt>
                <c:pt idx="8">
                  <c:v>46083</c:v>
                </c:pt>
                <c:pt idx="9">
                  <c:v>46090</c:v>
                </c:pt>
                <c:pt idx="10">
                  <c:v>46097</c:v>
                </c:pt>
                <c:pt idx="11">
                  <c:v>46104</c:v>
                </c:pt>
                <c:pt idx="12">
                  <c:v>46111</c:v>
                </c:pt>
                <c:pt idx="13">
                  <c:v>46118</c:v>
                </c:pt>
                <c:pt idx="14">
                  <c:v>46125</c:v>
                </c:pt>
                <c:pt idx="15">
                  <c:v>46132</c:v>
                </c:pt>
                <c:pt idx="16">
                  <c:v>46139</c:v>
                </c:pt>
                <c:pt idx="17">
                  <c:v>46146</c:v>
                </c:pt>
                <c:pt idx="18">
                  <c:v>46153</c:v>
                </c:pt>
                <c:pt idx="19">
                  <c:v>46160</c:v>
                </c:pt>
                <c:pt idx="20">
                  <c:v>46167</c:v>
                </c:pt>
                <c:pt idx="21">
                  <c:v>46174</c:v>
                </c:pt>
                <c:pt idx="22">
                  <c:v>46181</c:v>
                </c:pt>
                <c:pt idx="23">
                  <c:v>46188</c:v>
                </c:pt>
                <c:pt idx="24">
                  <c:v>46195</c:v>
                </c:pt>
                <c:pt idx="25">
                  <c:v>46202</c:v>
                </c:pt>
                <c:pt idx="26">
                  <c:v>46209</c:v>
                </c:pt>
                <c:pt idx="27">
                  <c:v>46216</c:v>
                </c:pt>
                <c:pt idx="28">
                  <c:v>46223</c:v>
                </c:pt>
                <c:pt idx="29">
                  <c:v>46230</c:v>
                </c:pt>
                <c:pt idx="30">
                  <c:v>46237</c:v>
                </c:pt>
                <c:pt idx="31">
                  <c:v>46244</c:v>
                </c:pt>
                <c:pt idx="32">
                  <c:v>46251</c:v>
                </c:pt>
                <c:pt idx="33">
                  <c:v>46258</c:v>
                </c:pt>
                <c:pt idx="34">
                  <c:v>46265</c:v>
                </c:pt>
                <c:pt idx="35">
                  <c:v>46272</c:v>
                </c:pt>
                <c:pt idx="36">
                  <c:v>46279</c:v>
                </c:pt>
                <c:pt idx="37">
                  <c:v>46286</c:v>
                </c:pt>
                <c:pt idx="38">
                  <c:v>46293</c:v>
                </c:pt>
                <c:pt idx="39">
                  <c:v>46300</c:v>
                </c:pt>
                <c:pt idx="40">
                  <c:v>46307</c:v>
                </c:pt>
                <c:pt idx="41">
                  <c:v>46314</c:v>
                </c:pt>
                <c:pt idx="42">
                  <c:v>46321</c:v>
                </c:pt>
                <c:pt idx="43">
                  <c:v>46328</c:v>
                </c:pt>
                <c:pt idx="44">
                  <c:v>46335</c:v>
                </c:pt>
                <c:pt idx="45">
                  <c:v>46342</c:v>
                </c:pt>
                <c:pt idx="46">
                  <c:v>46349</c:v>
                </c:pt>
                <c:pt idx="47">
                  <c:v>46356</c:v>
                </c:pt>
                <c:pt idx="48">
                  <c:v>46363</c:v>
                </c:pt>
                <c:pt idx="49">
                  <c:v>46370</c:v>
                </c:pt>
                <c:pt idx="50">
                  <c:v>46377</c:v>
                </c:pt>
                <c:pt idx="51">
                  <c:v>46384</c:v>
                </c:pt>
                <c:pt idx="52">
                  <c:v>46391</c:v>
                </c:pt>
              </c:numCache>
            </c:numRef>
          </c:cat>
          <c:val>
            <c:numRef>
              <c:f>'Acompanhamento Semanal'!$E$16:$BE$16</c:f>
              <c:numCache>
                <c:formatCode>_(* #,##0.00_);_(* \(#,##0.00\);_(* "-"??_);_(@_)</c:formatCode>
                <c:ptCount val="53"/>
                <c:pt idx="0">
                  <c:v>600</c:v>
                </c:pt>
                <c:pt idx="1">
                  <c:v>600</c:v>
                </c:pt>
                <c:pt idx="2">
                  <c:v>600</c:v>
                </c:pt>
                <c:pt idx="3">
                  <c:v>600</c:v>
                </c:pt>
                <c:pt idx="4">
                  <c:v>400</c:v>
                </c:pt>
                <c:pt idx="5">
                  <c:v>1000</c:v>
                </c:pt>
                <c:pt idx="6">
                  <c:v>600</c:v>
                </c:pt>
                <c:pt idx="7">
                  <c:v>600</c:v>
                </c:pt>
                <c:pt idx="8">
                  <c:v>600</c:v>
                </c:pt>
                <c:pt idx="9">
                  <c:v>600</c:v>
                </c:pt>
                <c:pt idx="10">
                  <c:v>600</c:v>
                </c:pt>
                <c:pt idx="11">
                  <c:v>600</c:v>
                </c:pt>
                <c:pt idx="12">
                  <c:v>600</c:v>
                </c:pt>
                <c:pt idx="13">
                  <c:v>600</c:v>
                </c:pt>
                <c:pt idx="14">
                  <c:v>600</c:v>
                </c:pt>
                <c:pt idx="15">
                  <c:v>600</c:v>
                </c:pt>
                <c:pt idx="16">
                  <c:v>600</c:v>
                </c:pt>
                <c:pt idx="17">
                  <c:v>600</c:v>
                </c:pt>
                <c:pt idx="18">
                  <c:v>600</c:v>
                </c:pt>
                <c:pt idx="19">
                  <c:v>600</c:v>
                </c:pt>
                <c:pt idx="20">
                  <c:v>600</c:v>
                </c:pt>
                <c:pt idx="21">
                  <c:v>600</c:v>
                </c:pt>
                <c:pt idx="22">
                  <c:v>600</c:v>
                </c:pt>
                <c:pt idx="23">
                  <c:v>600</c:v>
                </c:pt>
                <c:pt idx="24">
                  <c:v>600</c:v>
                </c:pt>
                <c:pt idx="25">
                  <c:v>600</c:v>
                </c:pt>
                <c:pt idx="26">
                  <c:v>600</c:v>
                </c:pt>
                <c:pt idx="27">
                  <c:v>600</c:v>
                </c:pt>
                <c:pt idx="28">
                  <c:v>600</c:v>
                </c:pt>
                <c:pt idx="29">
                  <c:v>600</c:v>
                </c:pt>
                <c:pt idx="30">
                  <c:v>600</c:v>
                </c:pt>
                <c:pt idx="31">
                  <c:v>600</c:v>
                </c:pt>
                <c:pt idx="32">
                  <c:v>600</c:v>
                </c:pt>
                <c:pt idx="33">
                  <c:v>600</c:v>
                </c:pt>
                <c:pt idx="34">
                  <c:v>600</c:v>
                </c:pt>
                <c:pt idx="35">
                  <c:v>600</c:v>
                </c:pt>
                <c:pt idx="36">
                  <c:v>600</c:v>
                </c:pt>
                <c:pt idx="37">
                  <c:v>600</c:v>
                </c:pt>
                <c:pt idx="38">
                  <c:v>600</c:v>
                </c:pt>
                <c:pt idx="39">
                  <c:v>600</c:v>
                </c:pt>
                <c:pt idx="40">
                  <c:v>600</c:v>
                </c:pt>
                <c:pt idx="41">
                  <c:v>600</c:v>
                </c:pt>
                <c:pt idx="42">
                  <c:v>600</c:v>
                </c:pt>
                <c:pt idx="43">
                  <c:v>600</c:v>
                </c:pt>
                <c:pt idx="44">
                  <c:v>600</c:v>
                </c:pt>
                <c:pt idx="45">
                  <c:v>600</c:v>
                </c:pt>
                <c:pt idx="46">
                  <c:v>600</c:v>
                </c:pt>
                <c:pt idx="47">
                  <c:v>600</c:v>
                </c:pt>
                <c:pt idx="48">
                  <c:v>600</c:v>
                </c:pt>
                <c:pt idx="49">
                  <c:v>600</c:v>
                </c:pt>
                <c:pt idx="50">
                  <c:v>500</c:v>
                </c:pt>
                <c:pt idx="51">
                  <c:v>1000</c:v>
                </c:pt>
                <c:pt idx="52" formatCode="General">
                  <c:v>800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B93-48B9-B38D-EFE3024052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83664384"/>
        <c:axId val="483664944"/>
      </c:lineChart>
      <c:dateAx>
        <c:axId val="483664384"/>
        <c:scaling>
          <c:orientation val="minMax"/>
        </c:scaling>
        <c:delete val="1"/>
        <c:axPos val="b"/>
        <c:numFmt formatCode="m/d/yyyy" sourceLinked="1"/>
        <c:majorTickMark val="none"/>
        <c:minorTickMark val="none"/>
        <c:tickLblPos val="nextTo"/>
        <c:crossAx val="483664944"/>
        <c:crosses val="autoZero"/>
        <c:auto val="1"/>
        <c:lblOffset val="100"/>
        <c:baseTimeUnit val="days"/>
      </c:dateAx>
      <c:valAx>
        <c:axId val="4836649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836643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7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050"/>
              <a:t>Previsto x Realizado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'Acompanhamento Semanal'!$B$32</c:f>
              <c:strCache>
                <c:ptCount val="1"/>
                <c:pt idx="0">
                  <c:v>Meta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tint val="50000"/>
                    <a:satMod val="300000"/>
                  </a:schemeClr>
                </a:gs>
                <a:gs pos="35000">
                  <a:schemeClr val="accent1">
                    <a:tint val="37000"/>
                    <a:satMod val="300000"/>
                  </a:schemeClr>
                </a:gs>
                <a:gs pos="100000">
                  <a:schemeClr val="accent1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1">
                  <a:shade val="95000"/>
                  <a:satMod val="105000"/>
                </a:schemeClr>
              </a:solidFill>
              <a:prstDash val="solid"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cat>
            <c:strRef>
              <c:f>'Acompanhamento Semanal'!$C$31:$D$31</c:f>
              <c:strCache>
                <c:ptCount val="2"/>
                <c:pt idx="0">
                  <c:v>Até agora</c:v>
                </c:pt>
                <c:pt idx="1">
                  <c:v>Total</c:v>
                </c:pt>
              </c:strCache>
            </c:strRef>
          </c:cat>
          <c:val>
            <c:numRef>
              <c:f>'Acompanhamento Semanal'!$C$32:$D$32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C9F-448C-8F52-64ED10EB546B}"/>
            </c:ext>
          </c:extLst>
        </c:ser>
        <c:ser>
          <c:idx val="1"/>
          <c:order val="1"/>
          <c:tx>
            <c:strRef>
              <c:f>'Acompanhamento Semanal'!$B$33</c:f>
              <c:strCache>
                <c:ptCount val="1"/>
                <c:pt idx="0">
                  <c:v>Realizado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tint val="50000"/>
                    <a:satMod val="300000"/>
                  </a:schemeClr>
                </a:gs>
                <a:gs pos="35000">
                  <a:schemeClr val="accent3">
                    <a:tint val="37000"/>
                    <a:satMod val="300000"/>
                  </a:schemeClr>
                </a:gs>
                <a:gs pos="100000">
                  <a:schemeClr val="accent3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3">
                  <a:shade val="95000"/>
                  <a:satMod val="105000"/>
                </a:schemeClr>
              </a:solidFill>
              <a:prstDash val="solid"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cat>
            <c:strRef>
              <c:f>'Acompanhamento Semanal'!$C$31:$D$31</c:f>
              <c:strCache>
                <c:ptCount val="2"/>
                <c:pt idx="0">
                  <c:v>Até agora</c:v>
                </c:pt>
                <c:pt idx="1">
                  <c:v>Total</c:v>
                </c:pt>
              </c:strCache>
            </c:strRef>
          </c:cat>
          <c:val>
            <c:numRef>
              <c:f>'Acompanhamento Semanal'!$C$33:$D$33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C9F-448C-8F52-64ED10EB54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483668864"/>
        <c:axId val="483669424"/>
      </c:barChart>
      <c:catAx>
        <c:axId val="4836688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83669424"/>
        <c:crosses val="autoZero"/>
        <c:auto val="1"/>
        <c:lblAlgn val="ctr"/>
        <c:lblOffset val="100"/>
        <c:noMultiLvlLbl val="0"/>
      </c:catAx>
      <c:valAx>
        <c:axId val="4836694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836688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7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Evolução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'Acompanhamento Semanal'!$B$33</c:f>
              <c:strCache>
                <c:ptCount val="1"/>
                <c:pt idx="0">
                  <c:v>Realizado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tint val="50000"/>
                    <a:satMod val="300000"/>
                  </a:schemeClr>
                </a:gs>
                <a:gs pos="35000">
                  <a:schemeClr val="accent3">
                    <a:tint val="37000"/>
                    <a:satMod val="300000"/>
                  </a:schemeClr>
                </a:gs>
                <a:gs pos="100000">
                  <a:schemeClr val="accent3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3">
                  <a:shade val="95000"/>
                  <a:satMod val="105000"/>
                </a:schemeClr>
              </a:solidFill>
              <a:prstDash val="solid"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cat>
            <c:numRef>
              <c:f>'Acompanhamento Semanal'!$E$31:$BE$31</c:f>
              <c:numCache>
                <c:formatCode>d\-mmm</c:formatCode>
                <c:ptCount val="53"/>
                <c:pt idx="0" formatCode="m/d/yyyy">
                  <c:v>46027</c:v>
                </c:pt>
                <c:pt idx="1">
                  <c:v>46034</c:v>
                </c:pt>
                <c:pt idx="2">
                  <c:v>46041</c:v>
                </c:pt>
                <c:pt idx="3">
                  <c:v>46048</c:v>
                </c:pt>
                <c:pt idx="4">
                  <c:v>46055</c:v>
                </c:pt>
                <c:pt idx="5">
                  <c:v>46062</c:v>
                </c:pt>
                <c:pt idx="6">
                  <c:v>46069</c:v>
                </c:pt>
                <c:pt idx="7">
                  <c:v>46076</c:v>
                </c:pt>
                <c:pt idx="8">
                  <c:v>46083</c:v>
                </c:pt>
                <c:pt idx="9">
                  <c:v>46090</c:v>
                </c:pt>
                <c:pt idx="10">
                  <c:v>46097</c:v>
                </c:pt>
                <c:pt idx="11">
                  <c:v>46104</c:v>
                </c:pt>
                <c:pt idx="12">
                  <c:v>46111</c:v>
                </c:pt>
                <c:pt idx="13">
                  <c:v>46118</c:v>
                </c:pt>
                <c:pt idx="14">
                  <c:v>46125</c:v>
                </c:pt>
                <c:pt idx="15">
                  <c:v>46132</c:v>
                </c:pt>
                <c:pt idx="16">
                  <c:v>46139</c:v>
                </c:pt>
                <c:pt idx="17">
                  <c:v>46146</c:v>
                </c:pt>
                <c:pt idx="18">
                  <c:v>46153</c:v>
                </c:pt>
                <c:pt idx="19">
                  <c:v>46160</c:v>
                </c:pt>
                <c:pt idx="20">
                  <c:v>46167</c:v>
                </c:pt>
                <c:pt idx="21">
                  <c:v>46174</c:v>
                </c:pt>
                <c:pt idx="22">
                  <c:v>46181</c:v>
                </c:pt>
                <c:pt idx="23">
                  <c:v>46188</c:v>
                </c:pt>
                <c:pt idx="24">
                  <c:v>46195</c:v>
                </c:pt>
                <c:pt idx="25">
                  <c:v>46202</c:v>
                </c:pt>
                <c:pt idx="26">
                  <c:v>46209</c:v>
                </c:pt>
                <c:pt idx="27">
                  <c:v>46216</c:v>
                </c:pt>
                <c:pt idx="28">
                  <c:v>46223</c:v>
                </c:pt>
                <c:pt idx="29">
                  <c:v>46230</c:v>
                </c:pt>
                <c:pt idx="30">
                  <c:v>46237</c:v>
                </c:pt>
                <c:pt idx="31">
                  <c:v>46244</c:v>
                </c:pt>
                <c:pt idx="32">
                  <c:v>46251</c:v>
                </c:pt>
                <c:pt idx="33">
                  <c:v>46258</c:v>
                </c:pt>
                <c:pt idx="34">
                  <c:v>46265</c:v>
                </c:pt>
                <c:pt idx="35">
                  <c:v>46272</c:v>
                </c:pt>
                <c:pt idx="36">
                  <c:v>46279</c:v>
                </c:pt>
                <c:pt idx="37">
                  <c:v>46286</c:v>
                </c:pt>
                <c:pt idx="38">
                  <c:v>46293</c:v>
                </c:pt>
                <c:pt idx="39">
                  <c:v>46300</c:v>
                </c:pt>
                <c:pt idx="40">
                  <c:v>46307</c:v>
                </c:pt>
                <c:pt idx="41">
                  <c:v>46314</c:v>
                </c:pt>
                <c:pt idx="42">
                  <c:v>46321</c:v>
                </c:pt>
                <c:pt idx="43">
                  <c:v>46328</c:v>
                </c:pt>
                <c:pt idx="44">
                  <c:v>46335</c:v>
                </c:pt>
                <c:pt idx="45">
                  <c:v>46342</c:v>
                </c:pt>
                <c:pt idx="46">
                  <c:v>46349</c:v>
                </c:pt>
                <c:pt idx="47">
                  <c:v>46356</c:v>
                </c:pt>
                <c:pt idx="48">
                  <c:v>46363</c:v>
                </c:pt>
                <c:pt idx="49">
                  <c:v>46370</c:v>
                </c:pt>
                <c:pt idx="50">
                  <c:v>46377</c:v>
                </c:pt>
                <c:pt idx="51">
                  <c:v>46384</c:v>
                </c:pt>
                <c:pt idx="52">
                  <c:v>46391</c:v>
                </c:pt>
              </c:numCache>
            </c:numRef>
          </c:cat>
          <c:val>
            <c:numRef>
              <c:f>'Acompanhamento Semanal'!$E$33:$BE$33</c:f>
              <c:numCache>
                <c:formatCode>_(* #,##0.00_);_(* \(#,##0.00\);_(* "-"??_);_(@_)</c:formatCode>
                <c:ptCount val="53"/>
              </c:numCache>
            </c:numRef>
          </c:val>
          <c:extLst>
            <c:ext xmlns:c16="http://schemas.microsoft.com/office/drawing/2014/chart" uri="{C3380CC4-5D6E-409C-BE32-E72D297353CC}">
              <c16:uniqueId val="{00000000-A82C-49B3-AA56-47AAD386AA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484002256"/>
        <c:axId val="484002816"/>
      </c:barChart>
      <c:lineChart>
        <c:grouping val="standard"/>
        <c:varyColors val="0"/>
        <c:ser>
          <c:idx val="0"/>
          <c:order val="0"/>
          <c:tx>
            <c:strRef>
              <c:f>'Acompanhamento Semanal'!$B$32</c:f>
              <c:strCache>
                <c:ptCount val="1"/>
                <c:pt idx="0">
                  <c:v>Meta</c:v>
                </c:pt>
              </c:strCache>
            </c:strRef>
          </c:tx>
          <c:spPr>
            <a:ln w="9525" cap="flat" cmpd="sng" algn="ctr">
              <a:solidFill>
                <a:schemeClr val="accent1">
                  <a:shade val="95000"/>
                  <a:satMod val="105000"/>
                </a:schemeClr>
              </a:solidFill>
              <a:prstDash val="solid"/>
              <a:round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marker>
            <c:symbol val="none"/>
          </c:marker>
          <c:cat>
            <c:numRef>
              <c:f>'Acompanhamento Semanal'!$E$31:$BE$31</c:f>
              <c:numCache>
                <c:formatCode>d\-mmm</c:formatCode>
                <c:ptCount val="53"/>
                <c:pt idx="0" formatCode="m/d/yyyy">
                  <c:v>46027</c:v>
                </c:pt>
                <c:pt idx="1">
                  <c:v>46034</c:v>
                </c:pt>
                <c:pt idx="2">
                  <c:v>46041</c:v>
                </c:pt>
                <c:pt idx="3">
                  <c:v>46048</c:v>
                </c:pt>
                <c:pt idx="4">
                  <c:v>46055</c:v>
                </c:pt>
                <c:pt idx="5">
                  <c:v>46062</c:v>
                </c:pt>
                <c:pt idx="6">
                  <c:v>46069</c:v>
                </c:pt>
                <c:pt idx="7">
                  <c:v>46076</c:v>
                </c:pt>
                <c:pt idx="8">
                  <c:v>46083</c:v>
                </c:pt>
                <c:pt idx="9">
                  <c:v>46090</c:v>
                </c:pt>
                <c:pt idx="10">
                  <c:v>46097</c:v>
                </c:pt>
                <c:pt idx="11">
                  <c:v>46104</c:v>
                </c:pt>
                <c:pt idx="12">
                  <c:v>46111</c:v>
                </c:pt>
                <c:pt idx="13">
                  <c:v>46118</c:v>
                </c:pt>
                <c:pt idx="14">
                  <c:v>46125</c:v>
                </c:pt>
                <c:pt idx="15">
                  <c:v>46132</c:v>
                </c:pt>
                <c:pt idx="16">
                  <c:v>46139</c:v>
                </c:pt>
                <c:pt idx="17">
                  <c:v>46146</c:v>
                </c:pt>
                <c:pt idx="18">
                  <c:v>46153</c:v>
                </c:pt>
                <c:pt idx="19">
                  <c:v>46160</c:v>
                </c:pt>
                <c:pt idx="20">
                  <c:v>46167</c:v>
                </c:pt>
                <c:pt idx="21">
                  <c:v>46174</c:v>
                </c:pt>
                <c:pt idx="22">
                  <c:v>46181</c:v>
                </c:pt>
                <c:pt idx="23">
                  <c:v>46188</c:v>
                </c:pt>
                <c:pt idx="24">
                  <c:v>46195</c:v>
                </c:pt>
                <c:pt idx="25">
                  <c:v>46202</c:v>
                </c:pt>
                <c:pt idx="26">
                  <c:v>46209</c:v>
                </c:pt>
                <c:pt idx="27">
                  <c:v>46216</c:v>
                </c:pt>
                <c:pt idx="28">
                  <c:v>46223</c:v>
                </c:pt>
                <c:pt idx="29">
                  <c:v>46230</c:v>
                </c:pt>
                <c:pt idx="30">
                  <c:v>46237</c:v>
                </c:pt>
                <c:pt idx="31">
                  <c:v>46244</c:v>
                </c:pt>
                <c:pt idx="32">
                  <c:v>46251</c:v>
                </c:pt>
                <c:pt idx="33">
                  <c:v>46258</c:v>
                </c:pt>
                <c:pt idx="34">
                  <c:v>46265</c:v>
                </c:pt>
                <c:pt idx="35">
                  <c:v>46272</c:v>
                </c:pt>
                <c:pt idx="36">
                  <c:v>46279</c:v>
                </c:pt>
                <c:pt idx="37">
                  <c:v>46286</c:v>
                </c:pt>
                <c:pt idx="38">
                  <c:v>46293</c:v>
                </c:pt>
                <c:pt idx="39">
                  <c:v>46300</c:v>
                </c:pt>
                <c:pt idx="40">
                  <c:v>46307</c:v>
                </c:pt>
                <c:pt idx="41">
                  <c:v>46314</c:v>
                </c:pt>
                <c:pt idx="42">
                  <c:v>46321</c:v>
                </c:pt>
                <c:pt idx="43">
                  <c:v>46328</c:v>
                </c:pt>
                <c:pt idx="44">
                  <c:v>46335</c:v>
                </c:pt>
                <c:pt idx="45">
                  <c:v>46342</c:v>
                </c:pt>
                <c:pt idx="46">
                  <c:v>46349</c:v>
                </c:pt>
                <c:pt idx="47">
                  <c:v>46356</c:v>
                </c:pt>
                <c:pt idx="48">
                  <c:v>46363</c:v>
                </c:pt>
                <c:pt idx="49">
                  <c:v>46370</c:v>
                </c:pt>
                <c:pt idx="50">
                  <c:v>46377</c:v>
                </c:pt>
                <c:pt idx="51">
                  <c:v>46384</c:v>
                </c:pt>
                <c:pt idx="52">
                  <c:v>46391</c:v>
                </c:pt>
              </c:numCache>
            </c:numRef>
          </c:cat>
          <c:val>
            <c:numRef>
              <c:f>'Acompanhamento Semanal'!$E$32:$BE$32</c:f>
              <c:numCache>
                <c:formatCode>_(* #,##0.00_);_(* \(#,##0.00\);_(* "-"??_);_(@_)</c:formatCode>
                <c:ptCount val="53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82C-49B3-AA56-47AAD386AA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84002256"/>
        <c:axId val="484002816"/>
      </c:lineChart>
      <c:dateAx>
        <c:axId val="484002256"/>
        <c:scaling>
          <c:orientation val="minMax"/>
        </c:scaling>
        <c:delete val="1"/>
        <c:axPos val="b"/>
        <c:numFmt formatCode="m/d/yyyy" sourceLinked="1"/>
        <c:majorTickMark val="none"/>
        <c:minorTickMark val="none"/>
        <c:tickLblPos val="nextTo"/>
        <c:crossAx val="484002816"/>
        <c:crosses val="autoZero"/>
        <c:auto val="1"/>
        <c:lblOffset val="100"/>
        <c:baseTimeUnit val="days"/>
      </c:dateAx>
      <c:valAx>
        <c:axId val="4840028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840022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7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050"/>
              <a:t>Previsto x Realizado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'Acompanhamento Semanal'!$B$48</c:f>
              <c:strCache>
                <c:ptCount val="1"/>
                <c:pt idx="0">
                  <c:v>Meta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tint val="50000"/>
                    <a:satMod val="300000"/>
                  </a:schemeClr>
                </a:gs>
                <a:gs pos="35000">
                  <a:schemeClr val="accent1">
                    <a:tint val="37000"/>
                    <a:satMod val="300000"/>
                  </a:schemeClr>
                </a:gs>
                <a:gs pos="100000">
                  <a:schemeClr val="accent1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1">
                  <a:shade val="95000"/>
                  <a:satMod val="105000"/>
                </a:schemeClr>
              </a:solidFill>
              <a:prstDash val="solid"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cat>
            <c:strRef>
              <c:f>'Acompanhamento Semanal'!$C$47:$D$47</c:f>
              <c:strCache>
                <c:ptCount val="2"/>
                <c:pt idx="0">
                  <c:v>Até agora</c:v>
                </c:pt>
                <c:pt idx="1">
                  <c:v>Total</c:v>
                </c:pt>
              </c:strCache>
            </c:strRef>
          </c:cat>
          <c:val>
            <c:numRef>
              <c:f>'Acompanhamento Semanal'!$C$48:$D$48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273-45E1-8DA3-DBF72DA4DFCC}"/>
            </c:ext>
          </c:extLst>
        </c:ser>
        <c:ser>
          <c:idx val="1"/>
          <c:order val="1"/>
          <c:tx>
            <c:strRef>
              <c:f>'Acompanhamento Semanal'!$B$49</c:f>
              <c:strCache>
                <c:ptCount val="1"/>
                <c:pt idx="0">
                  <c:v>Realizado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tint val="50000"/>
                    <a:satMod val="300000"/>
                  </a:schemeClr>
                </a:gs>
                <a:gs pos="35000">
                  <a:schemeClr val="accent3">
                    <a:tint val="37000"/>
                    <a:satMod val="300000"/>
                  </a:schemeClr>
                </a:gs>
                <a:gs pos="100000">
                  <a:schemeClr val="accent3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3">
                  <a:shade val="95000"/>
                  <a:satMod val="105000"/>
                </a:schemeClr>
              </a:solidFill>
              <a:prstDash val="solid"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cat>
            <c:strRef>
              <c:f>'Acompanhamento Semanal'!$C$47:$D$47</c:f>
              <c:strCache>
                <c:ptCount val="2"/>
                <c:pt idx="0">
                  <c:v>Até agora</c:v>
                </c:pt>
                <c:pt idx="1">
                  <c:v>Total</c:v>
                </c:pt>
              </c:strCache>
            </c:strRef>
          </c:cat>
          <c:val>
            <c:numRef>
              <c:f>'Acompanhamento Semanal'!$C$49:$D$49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273-45E1-8DA3-DBF72DA4DF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484007296"/>
        <c:axId val="484007856"/>
      </c:barChart>
      <c:catAx>
        <c:axId val="48400729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84007856"/>
        <c:crosses val="autoZero"/>
        <c:auto val="1"/>
        <c:lblAlgn val="ctr"/>
        <c:lblOffset val="100"/>
        <c:noMultiLvlLbl val="0"/>
      </c:catAx>
      <c:valAx>
        <c:axId val="4840078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840072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7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Evolução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'Acompanhamento Semanal'!$B$49</c:f>
              <c:strCache>
                <c:ptCount val="1"/>
                <c:pt idx="0">
                  <c:v>Realizado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tint val="50000"/>
                    <a:satMod val="300000"/>
                  </a:schemeClr>
                </a:gs>
                <a:gs pos="35000">
                  <a:schemeClr val="accent3">
                    <a:tint val="37000"/>
                    <a:satMod val="300000"/>
                  </a:schemeClr>
                </a:gs>
                <a:gs pos="100000">
                  <a:schemeClr val="accent3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3">
                  <a:shade val="95000"/>
                  <a:satMod val="105000"/>
                </a:schemeClr>
              </a:solidFill>
              <a:prstDash val="solid"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cat>
            <c:numRef>
              <c:f>'Acompanhamento Semanal'!$E$47:$BE$47</c:f>
              <c:numCache>
                <c:formatCode>d\-mmm</c:formatCode>
                <c:ptCount val="53"/>
                <c:pt idx="0" formatCode="m/d/yyyy">
                  <c:v>46027</c:v>
                </c:pt>
                <c:pt idx="1">
                  <c:v>46034</c:v>
                </c:pt>
                <c:pt idx="2">
                  <c:v>46041</c:v>
                </c:pt>
                <c:pt idx="3">
                  <c:v>46048</c:v>
                </c:pt>
                <c:pt idx="4">
                  <c:v>46055</c:v>
                </c:pt>
                <c:pt idx="5">
                  <c:v>46062</c:v>
                </c:pt>
                <c:pt idx="6">
                  <c:v>46069</c:v>
                </c:pt>
                <c:pt idx="7">
                  <c:v>46076</c:v>
                </c:pt>
                <c:pt idx="8">
                  <c:v>46083</c:v>
                </c:pt>
                <c:pt idx="9">
                  <c:v>46090</c:v>
                </c:pt>
                <c:pt idx="10">
                  <c:v>46097</c:v>
                </c:pt>
                <c:pt idx="11">
                  <c:v>46104</c:v>
                </c:pt>
                <c:pt idx="12">
                  <c:v>46111</c:v>
                </c:pt>
                <c:pt idx="13">
                  <c:v>46118</c:v>
                </c:pt>
                <c:pt idx="14">
                  <c:v>46125</c:v>
                </c:pt>
                <c:pt idx="15">
                  <c:v>46132</c:v>
                </c:pt>
                <c:pt idx="16">
                  <c:v>46139</c:v>
                </c:pt>
                <c:pt idx="17">
                  <c:v>46146</c:v>
                </c:pt>
                <c:pt idx="18">
                  <c:v>46153</c:v>
                </c:pt>
                <c:pt idx="19">
                  <c:v>46160</c:v>
                </c:pt>
                <c:pt idx="20">
                  <c:v>46167</c:v>
                </c:pt>
                <c:pt idx="21">
                  <c:v>46174</c:v>
                </c:pt>
                <c:pt idx="22">
                  <c:v>46181</c:v>
                </c:pt>
                <c:pt idx="23">
                  <c:v>46188</c:v>
                </c:pt>
                <c:pt idx="24">
                  <c:v>46195</c:v>
                </c:pt>
                <c:pt idx="25">
                  <c:v>46202</c:v>
                </c:pt>
                <c:pt idx="26">
                  <c:v>46209</c:v>
                </c:pt>
                <c:pt idx="27">
                  <c:v>46216</c:v>
                </c:pt>
                <c:pt idx="28">
                  <c:v>46223</c:v>
                </c:pt>
                <c:pt idx="29">
                  <c:v>46230</c:v>
                </c:pt>
                <c:pt idx="30">
                  <c:v>46237</c:v>
                </c:pt>
                <c:pt idx="31">
                  <c:v>46244</c:v>
                </c:pt>
                <c:pt idx="32">
                  <c:v>46251</c:v>
                </c:pt>
                <c:pt idx="33">
                  <c:v>46258</c:v>
                </c:pt>
                <c:pt idx="34">
                  <c:v>46265</c:v>
                </c:pt>
                <c:pt idx="35">
                  <c:v>46272</c:v>
                </c:pt>
                <c:pt idx="36">
                  <c:v>46279</c:v>
                </c:pt>
                <c:pt idx="37">
                  <c:v>46286</c:v>
                </c:pt>
                <c:pt idx="38">
                  <c:v>46293</c:v>
                </c:pt>
                <c:pt idx="39">
                  <c:v>46300</c:v>
                </c:pt>
                <c:pt idx="40">
                  <c:v>46307</c:v>
                </c:pt>
                <c:pt idx="41">
                  <c:v>46314</c:v>
                </c:pt>
                <c:pt idx="42">
                  <c:v>46321</c:v>
                </c:pt>
                <c:pt idx="43">
                  <c:v>46328</c:v>
                </c:pt>
                <c:pt idx="44">
                  <c:v>46335</c:v>
                </c:pt>
                <c:pt idx="45">
                  <c:v>46342</c:v>
                </c:pt>
                <c:pt idx="46">
                  <c:v>46349</c:v>
                </c:pt>
                <c:pt idx="47">
                  <c:v>46356</c:v>
                </c:pt>
                <c:pt idx="48">
                  <c:v>46363</c:v>
                </c:pt>
                <c:pt idx="49">
                  <c:v>46370</c:v>
                </c:pt>
                <c:pt idx="50">
                  <c:v>46377</c:v>
                </c:pt>
                <c:pt idx="51">
                  <c:v>46384</c:v>
                </c:pt>
                <c:pt idx="52">
                  <c:v>46391</c:v>
                </c:pt>
              </c:numCache>
            </c:numRef>
          </c:cat>
          <c:val>
            <c:numRef>
              <c:f>'Acompanhamento Semanal'!$E$49:$BE$49</c:f>
              <c:numCache>
                <c:formatCode>_(* #,##0.00_);_(* \(#,##0.00\);_(* "-"??_);_(@_)</c:formatCode>
                <c:ptCount val="53"/>
              </c:numCache>
            </c:numRef>
          </c:val>
          <c:extLst>
            <c:ext xmlns:c16="http://schemas.microsoft.com/office/drawing/2014/chart" uri="{C3380CC4-5D6E-409C-BE32-E72D297353CC}">
              <c16:uniqueId val="{00000000-F496-4BB0-B6CB-FC0D98620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484012336"/>
        <c:axId val="484012896"/>
      </c:barChart>
      <c:lineChart>
        <c:grouping val="standard"/>
        <c:varyColors val="0"/>
        <c:ser>
          <c:idx val="0"/>
          <c:order val="0"/>
          <c:tx>
            <c:strRef>
              <c:f>'Acompanhamento Semanal'!$B$48</c:f>
              <c:strCache>
                <c:ptCount val="1"/>
                <c:pt idx="0">
                  <c:v>Meta</c:v>
                </c:pt>
              </c:strCache>
            </c:strRef>
          </c:tx>
          <c:spPr>
            <a:ln w="9525" cap="flat" cmpd="sng" algn="ctr">
              <a:solidFill>
                <a:schemeClr val="accent1">
                  <a:shade val="95000"/>
                  <a:satMod val="105000"/>
                </a:schemeClr>
              </a:solidFill>
              <a:prstDash val="solid"/>
              <a:round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marker>
            <c:symbol val="none"/>
          </c:marker>
          <c:cat>
            <c:numRef>
              <c:f>'Acompanhamento Semanal'!$E$47:$BE$47</c:f>
              <c:numCache>
                <c:formatCode>d\-mmm</c:formatCode>
                <c:ptCount val="53"/>
                <c:pt idx="0" formatCode="m/d/yyyy">
                  <c:v>46027</c:v>
                </c:pt>
                <c:pt idx="1">
                  <c:v>46034</c:v>
                </c:pt>
                <c:pt idx="2">
                  <c:v>46041</c:v>
                </c:pt>
                <c:pt idx="3">
                  <c:v>46048</c:v>
                </c:pt>
                <c:pt idx="4">
                  <c:v>46055</c:v>
                </c:pt>
                <c:pt idx="5">
                  <c:v>46062</c:v>
                </c:pt>
                <c:pt idx="6">
                  <c:v>46069</c:v>
                </c:pt>
                <c:pt idx="7">
                  <c:v>46076</c:v>
                </c:pt>
                <c:pt idx="8">
                  <c:v>46083</c:v>
                </c:pt>
                <c:pt idx="9">
                  <c:v>46090</c:v>
                </c:pt>
                <c:pt idx="10">
                  <c:v>46097</c:v>
                </c:pt>
                <c:pt idx="11">
                  <c:v>46104</c:v>
                </c:pt>
                <c:pt idx="12">
                  <c:v>46111</c:v>
                </c:pt>
                <c:pt idx="13">
                  <c:v>46118</c:v>
                </c:pt>
                <c:pt idx="14">
                  <c:v>46125</c:v>
                </c:pt>
                <c:pt idx="15">
                  <c:v>46132</c:v>
                </c:pt>
                <c:pt idx="16">
                  <c:v>46139</c:v>
                </c:pt>
                <c:pt idx="17">
                  <c:v>46146</c:v>
                </c:pt>
                <c:pt idx="18">
                  <c:v>46153</c:v>
                </c:pt>
                <c:pt idx="19">
                  <c:v>46160</c:v>
                </c:pt>
                <c:pt idx="20">
                  <c:v>46167</c:v>
                </c:pt>
                <c:pt idx="21">
                  <c:v>46174</c:v>
                </c:pt>
                <c:pt idx="22">
                  <c:v>46181</c:v>
                </c:pt>
                <c:pt idx="23">
                  <c:v>46188</c:v>
                </c:pt>
                <c:pt idx="24">
                  <c:v>46195</c:v>
                </c:pt>
                <c:pt idx="25">
                  <c:v>46202</c:v>
                </c:pt>
                <c:pt idx="26">
                  <c:v>46209</c:v>
                </c:pt>
                <c:pt idx="27">
                  <c:v>46216</c:v>
                </c:pt>
                <c:pt idx="28">
                  <c:v>46223</c:v>
                </c:pt>
                <c:pt idx="29">
                  <c:v>46230</c:v>
                </c:pt>
                <c:pt idx="30">
                  <c:v>46237</c:v>
                </c:pt>
                <c:pt idx="31">
                  <c:v>46244</c:v>
                </c:pt>
                <c:pt idx="32">
                  <c:v>46251</c:v>
                </c:pt>
                <c:pt idx="33">
                  <c:v>46258</c:v>
                </c:pt>
                <c:pt idx="34">
                  <c:v>46265</c:v>
                </c:pt>
                <c:pt idx="35">
                  <c:v>46272</c:v>
                </c:pt>
                <c:pt idx="36">
                  <c:v>46279</c:v>
                </c:pt>
                <c:pt idx="37">
                  <c:v>46286</c:v>
                </c:pt>
                <c:pt idx="38">
                  <c:v>46293</c:v>
                </c:pt>
                <c:pt idx="39">
                  <c:v>46300</c:v>
                </c:pt>
                <c:pt idx="40">
                  <c:v>46307</c:v>
                </c:pt>
                <c:pt idx="41">
                  <c:v>46314</c:v>
                </c:pt>
                <c:pt idx="42">
                  <c:v>46321</c:v>
                </c:pt>
                <c:pt idx="43">
                  <c:v>46328</c:v>
                </c:pt>
                <c:pt idx="44">
                  <c:v>46335</c:v>
                </c:pt>
                <c:pt idx="45">
                  <c:v>46342</c:v>
                </c:pt>
                <c:pt idx="46">
                  <c:v>46349</c:v>
                </c:pt>
                <c:pt idx="47">
                  <c:v>46356</c:v>
                </c:pt>
                <c:pt idx="48">
                  <c:v>46363</c:v>
                </c:pt>
                <c:pt idx="49">
                  <c:v>46370</c:v>
                </c:pt>
                <c:pt idx="50">
                  <c:v>46377</c:v>
                </c:pt>
                <c:pt idx="51">
                  <c:v>46384</c:v>
                </c:pt>
                <c:pt idx="52">
                  <c:v>46391</c:v>
                </c:pt>
              </c:numCache>
            </c:numRef>
          </c:cat>
          <c:val>
            <c:numRef>
              <c:f>'Acompanhamento Semanal'!$E$48:$BE$48</c:f>
              <c:numCache>
                <c:formatCode>_(* #,##0.00_);_(* \(#,##0.00\);_(* "-"??_);_(@_)</c:formatCode>
                <c:ptCount val="53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496-4BB0-B6CB-FC0D98620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84012336"/>
        <c:axId val="484012896"/>
      </c:lineChart>
      <c:dateAx>
        <c:axId val="484012336"/>
        <c:scaling>
          <c:orientation val="minMax"/>
        </c:scaling>
        <c:delete val="1"/>
        <c:axPos val="b"/>
        <c:numFmt formatCode="m/d/yyyy" sourceLinked="1"/>
        <c:majorTickMark val="none"/>
        <c:minorTickMark val="none"/>
        <c:tickLblPos val="nextTo"/>
        <c:crossAx val="484012896"/>
        <c:crosses val="autoZero"/>
        <c:auto val="1"/>
        <c:lblOffset val="100"/>
        <c:baseTimeUnit val="days"/>
      </c:dateAx>
      <c:valAx>
        <c:axId val="4840128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840123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7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050"/>
              <a:t>Previsto x Realizado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'Acompanhamento Semanal'!$B$64</c:f>
              <c:strCache>
                <c:ptCount val="1"/>
                <c:pt idx="0">
                  <c:v>Meta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tint val="50000"/>
                    <a:satMod val="300000"/>
                  </a:schemeClr>
                </a:gs>
                <a:gs pos="35000">
                  <a:schemeClr val="accent1">
                    <a:tint val="37000"/>
                    <a:satMod val="300000"/>
                  </a:schemeClr>
                </a:gs>
                <a:gs pos="100000">
                  <a:schemeClr val="accent1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1">
                  <a:shade val="95000"/>
                  <a:satMod val="105000"/>
                </a:schemeClr>
              </a:solidFill>
              <a:prstDash val="solid"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cat>
            <c:strRef>
              <c:f>'Acompanhamento Semanal'!$C$63:$D$63</c:f>
              <c:strCache>
                <c:ptCount val="2"/>
                <c:pt idx="0">
                  <c:v>Até agora</c:v>
                </c:pt>
                <c:pt idx="1">
                  <c:v>Total</c:v>
                </c:pt>
              </c:strCache>
            </c:strRef>
          </c:cat>
          <c:val>
            <c:numRef>
              <c:f>'Acompanhamento Semanal'!$C$64:$D$64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DC-4E64-AE7A-C0FF71CFFD85}"/>
            </c:ext>
          </c:extLst>
        </c:ser>
        <c:ser>
          <c:idx val="1"/>
          <c:order val="1"/>
          <c:tx>
            <c:strRef>
              <c:f>'Acompanhamento Semanal'!$B$65</c:f>
              <c:strCache>
                <c:ptCount val="1"/>
                <c:pt idx="0">
                  <c:v>Realizado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tint val="50000"/>
                    <a:satMod val="300000"/>
                  </a:schemeClr>
                </a:gs>
                <a:gs pos="35000">
                  <a:schemeClr val="accent3">
                    <a:tint val="37000"/>
                    <a:satMod val="300000"/>
                  </a:schemeClr>
                </a:gs>
                <a:gs pos="100000">
                  <a:schemeClr val="accent3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3">
                  <a:shade val="95000"/>
                  <a:satMod val="105000"/>
                </a:schemeClr>
              </a:solidFill>
              <a:prstDash val="solid"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cat>
            <c:strRef>
              <c:f>'Acompanhamento Semanal'!$C$63:$D$63</c:f>
              <c:strCache>
                <c:ptCount val="2"/>
                <c:pt idx="0">
                  <c:v>Até agora</c:v>
                </c:pt>
                <c:pt idx="1">
                  <c:v>Total</c:v>
                </c:pt>
              </c:strCache>
            </c:strRef>
          </c:cat>
          <c:val>
            <c:numRef>
              <c:f>'Acompanhamento Semanal'!$C$65:$D$65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1DC-4E64-AE7A-C0FF71CFFD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484017376"/>
        <c:axId val="484017936"/>
      </c:barChart>
      <c:catAx>
        <c:axId val="48401737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84017936"/>
        <c:crosses val="autoZero"/>
        <c:auto val="1"/>
        <c:lblAlgn val="ctr"/>
        <c:lblOffset val="100"/>
        <c:noMultiLvlLbl val="0"/>
      </c:catAx>
      <c:valAx>
        <c:axId val="48401793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840173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7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Evolução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'Acompanhamento Semanal'!$B$65</c:f>
              <c:strCache>
                <c:ptCount val="1"/>
                <c:pt idx="0">
                  <c:v>Realizado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tint val="50000"/>
                    <a:satMod val="300000"/>
                  </a:schemeClr>
                </a:gs>
                <a:gs pos="35000">
                  <a:schemeClr val="accent3">
                    <a:tint val="37000"/>
                    <a:satMod val="300000"/>
                  </a:schemeClr>
                </a:gs>
                <a:gs pos="100000">
                  <a:schemeClr val="accent3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3">
                  <a:shade val="95000"/>
                  <a:satMod val="105000"/>
                </a:schemeClr>
              </a:solidFill>
              <a:prstDash val="solid"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cat>
            <c:numRef>
              <c:f>'Acompanhamento Semanal'!$E$63:$BE$63</c:f>
              <c:numCache>
                <c:formatCode>d\-mmm</c:formatCode>
                <c:ptCount val="53"/>
                <c:pt idx="0" formatCode="m/d/yyyy">
                  <c:v>46027</c:v>
                </c:pt>
                <c:pt idx="1">
                  <c:v>46034</c:v>
                </c:pt>
                <c:pt idx="2">
                  <c:v>46041</c:v>
                </c:pt>
                <c:pt idx="3">
                  <c:v>46048</c:v>
                </c:pt>
                <c:pt idx="4">
                  <c:v>46055</c:v>
                </c:pt>
                <c:pt idx="5">
                  <c:v>46062</c:v>
                </c:pt>
                <c:pt idx="6">
                  <c:v>46069</c:v>
                </c:pt>
                <c:pt idx="7">
                  <c:v>46076</c:v>
                </c:pt>
                <c:pt idx="8">
                  <c:v>46083</c:v>
                </c:pt>
                <c:pt idx="9">
                  <c:v>46090</c:v>
                </c:pt>
                <c:pt idx="10">
                  <c:v>46097</c:v>
                </c:pt>
                <c:pt idx="11">
                  <c:v>46104</c:v>
                </c:pt>
                <c:pt idx="12">
                  <c:v>46111</c:v>
                </c:pt>
                <c:pt idx="13">
                  <c:v>46118</c:v>
                </c:pt>
                <c:pt idx="14">
                  <c:v>46125</c:v>
                </c:pt>
                <c:pt idx="15">
                  <c:v>46132</c:v>
                </c:pt>
                <c:pt idx="16">
                  <c:v>46139</c:v>
                </c:pt>
                <c:pt idx="17">
                  <c:v>46146</c:v>
                </c:pt>
                <c:pt idx="18">
                  <c:v>46153</c:v>
                </c:pt>
                <c:pt idx="19">
                  <c:v>46160</c:v>
                </c:pt>
                <c:pt idx="20">
                  <c:v>46167</c:v>
                </c:pt>
                <c:pt idx="21">
                  <c:v>46174</c:v>
                </c:pt>
                <c:pt idx="22">
                  <c:v>46181</c:v>
                </c:pt>
                <c:pt idx="23">
                  <c:v>46188</c:v>
                </c:pt>
                <c:pt idx="24">
                  <c:v>46195</c:v>
                </c:pt>
                <c:pt idx="25">
                  <c:v>46202</c:v>
                </c:pt>
                <c:pt idx="26">
                  <c:v>46209</c:v>
                </c:pt>
                <c:pt idx="27">
                  <c:v>46216</c:v>
                </c:pt>
                <c:pt idx="28">
                  <c:v>46223</c:v>
                </c:pt>
                <c:pt idx="29">
                  <c:v>46230</c:v>
                </c:pt>
                <c:pt idx="30">
                  <c:v>46237</c:v>
                </c:pt>
                <c:pt idx="31">
                  <c:v>46244</c:v>
                </c:pt>
                <c:pt idx="32">
                  <c:v>46251</c:v>
                </c:pt>
                <c:pt idx="33">
                  <c:v>46258</c:v>
                </c:pt>
                <c:pt idx="34">
                  <c:v>46265</c:v>
                </c:pt>
                <c:pt idx="35">
                  <c:v>46272</c:v>
                </c:pt>
                <c:pt idx="36">
                  <c:v>46279</c:v>
                </c:pt>
                <c:pt idx="37">
                  <c:v>46286</c:v>
                </c:pt>
                <c:pt idx="38">
                  <c:v>46293</c:v>
                </c:pt>
                <c:pt idx="39">
                  <c:v>46300</c:v>
                </c:pt>
                <c:pt idx="40">
                  <c:v>46307</c:v>
                </c:pt>
                <c:pt idx="41">
                  <c:v>46314</c:v>
                </c:pt>
                <c:pt idx="42">
                  <c:v>46321</c:v>
                </c:pt>
                <c:pt idx="43">
                  <c:v>46328</c:v>
                </c:pt>
                <c:pt idx="44">
                  <c:v>46335</c:v>
                </c:pt>
                <c:pt idx="45">
                  <c:v>46342</c:v>
                </c:pt>
                <c:pt idx="46">
                  <c:v>46349</c:v>
                </c:pt>
                <c:pt idx="47">
                  <c:v>46356</c:v>
                </c:pt>
                <c:pt idx="48">
                  <c:v>46363</c:v>
                </c:pt>
                <c:pt idx="49">
                  <c:v>46370</c:v>
                </c:pt>
                <c:pt idx="50">
                  <c:v>46377</c:v>
                </c:pt>
                <c:pt idx="51">
                  <c:v>46384</c:v>
                </c:pt>
                <c:pt idx="52">
                  <c:v>46391</c:v>
                </c:pt>
              </c:numCache>
            </c:numRef>
          </c:cat>
          <c:val>
            <c:numRef>
              <c:f>'Acompanhamento Semanal'!$E$65:$BE$65</c:f>
              <c:numCache>
                <c:formatCode>_(* #,##0.00_);_(* \(#,##0.00\);_(* "-"??_);_(@_)</c:formatCode>
                <c:ptCount val="53"/>
              </c:numCache>
            </c:numRef>
          </c:val>
          <c:extLst>
            <c:ext xmlns:c16="http://schemas.microsoft.com/office/drawing/2014/chart" uri="{C3380CC4-5D6E-409C-BE32-E72D297353CC}">
              <c16:uniqueId val="{00000000-D09C-4538-9952-34902312E1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484022416"/>
        <c:axId val="484022976"/>
      </c:barChart>
      <c:lineChart>
        <c:grouping val="standard"/>
        <c:varyColors val="0"/>
        <c:ser>
          <c:idx val="0"/>
          <c:order val="0"/>
          <c:tx>
            <c:strRef>
              <c:f>'Acompanhamento Semanal'!$B$64</c:f>
              <c:strCache>
                <c:ptCount val="1"/>
                <c:pt idx="0">
                  <c:v>Meta</c:v>
                </c:pt>
              </c:strCache>
            </c:strRef>
          </c:tx>
          <c:spPr>
            <a:ln w="9525" cap="flat" cmpd="sng" algn="ctr">
              <a:solidFill>
                <a:schemeClr val="accent1">
                  <a:shade val="95000"/>
                  <a:satMod val="105000"/>
                </a:schemeClr>
              </a:solidFill>
              <a:prstDash val="solid"/>
              <a:round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marker>
            <c:symbol val="none"/>
          </c:marker>
          <c:cat>
            <c:numRef>
              <c:f>'Acompanhamento Semanal'!$E$63:$BE$63</c:f>
              <c:numCache>
                <c:formatCode>d\-mmm</c:formatCode>
                <c:ptCount val="53"/>
                <c:pt idx="0" formatCode="m/d/yyyy">
                  <c:v>46027</c:v>
                </c:pt>
                <c:pt idx="1">
                  <c:v>46034</c:v>
                </c:pt>
                <c:pt idx="2">
                  <c:v>46041</c:v>
                </c:pt>
                <c:pt idx="3">
                  <c:v>46048</c:v>
                </c:pt>
                <c:pt idx="4">
                  <c:v>46055</c:v>
                </c:pt>
                <c:pt idx="5">
                  <c:v>46062</c:v>
                </c:pt>
                <c:pt idx="6">
                  <c:v>46069</c:v>
                </c:pt>
                <c:pt idx="7">
                  <c:v>46076</c:v>
                </c:pt>
                <c:pt idx="8">
                  <c:v>46083</c:v>
                </c:pt>
                <c:pt idx="9">
                  <c:v>46090</c:v>
                </c:pt>
                <c:pt idx="10">
                  <c:v>46097</c:v>
                </c:pt>
                <c:pt idx="11">
                  <c:v>46104</c:v>
                </c:pt>
                <c:pt idx="12">
                  <c:v>46111</c:v>
                </c:pt>
                <c:pt idx="13">
                  <c:v>46118</c:v>
                </c:pt>
                <c:pt idx="14">
                  <c:v>46125</c:v>
                </c:pt>
                <c:pt idx="15">
                  <c:v>46132</c:v>
                </c:pt>
                <c:pt idx="16">
                  <c:v>46139</c:v>
                </c:pt>
                <c:pt idx="17">
                  <c:v>46146</c:v>
                </c:pt>
                <c:pt idx="18">
                  <c:v>46153</c:v>
                </c:pt>
                <c:pt idx="19">
                  <c:v>46160</c:v>
                </c:pt>
                <c:pt idx="20">
                  <c:v>46167</c:v>
                </c:pt>
                <c:pt idx="21">
                  <c:v>46174</c:v>
                </c:pt>
                <c:pt idx="22">
                  <c:v>46181</c:v>
                </c:pt>
                <c:pt idx="23">
                  <c:v>46188</c:v>
                </c:pt>
                <c:pt idx="24">
                  <c:v>46195</c:v>
                </c:pt>
                <c:pt idx="25">
                  <c:v>46202</c:v>
                </c:pt>
                <c:pt idx="26">
                  <c:v>46209</c:v>
                </c:pt>
                <c:pt idx="27">
                  <c:v>46216</c:v>
                </c:pt>
                <c:pt idx="28">
                  <c:v>46223</c:v>
                </c:pt>
                <c:pt idx="29">
                  <c:v>46230</c:v>
                </c:pt>
                <c:pt idx="30">
                  <c:v>46237</c:v>
                </c:pt>
                <c:pt idx="31">
                  <c:v>46244</c:v>
                </c:pt>
                <c:pt idx="32">
                  <c:v>46251</c:v>
                </c:pt>
                <c:pt idx="33">
                  <c:v>46258</c:v>
                </c:pt>
                <c:pt idx="34">
                  <c:v>46265</c:v>
                </c:pt>
                <c:pt idx="35">
                  <c:v>46272</c:v>
                </c:pt>
                <c:pt idx="36">
                  <c:v>46279</c:v>
                </c:pt>
                <c:pt idx="37">
                  <c:v>46286</c:v>
                </c:pt>
                <c:pt idx="38">
                  <c:v>46293</c:v>
                </c:pt>
                <c:pt idx="39">
                  <c:v>46300</c:v>
                </c:pt>
                <c:pt idx="40">
                  <c:v>46307</c:v>
                </c:pt>
                <c:pt idx="41">
                  <c:v>46314</c:v>
                </c:pt>
                <c:pt idx="42">
                  <c:v>46321</c:v>
                </c:pt>
                <c:pt idx="43">
                  <c:v>46328</c:v>
                </c:pt>
                <c:pt idx="44">
                  <c:v>46335</c:v>
                </c:pt>
                <c:pt idx="45">
                  <c:v>46342</c:v>
                </c:pt>
                <c:pt idx="46">
                  <c:v>46349</c:v>
                </c:pt>
                <c:pt idx="47">
                  <c:v>46356</c:v>
                </c:pt>
                <c:pt idx="48">
                  <c:v>46363</c:v>
                </c:pt>
                <c:pt idx="49">
                  <c:v>46370</c:v>
                </c:pt>
                <c:pt idx="50">
                  <c:v>46377</c:v>
                </c:pt>
                <c:pt idx="51">
                  <c:v>46384</c:v>
                </c:pt>
                <c:pt idx="52">
                  <c:v>46391</c:v>
                </c:pt>
              </c:numCache>
            </c:numRef>
          </c:cat>
          <c:val>
            <c:numRef>
              <c:f>'Acompanhamento Semanal'!$E$64:$BE$64</c:f>
              <c:numCache>
                <c:formatCode>_(* #,##0.00_);_(* \(#,##0.00\);_(* "-"??_);_(@_)</c:formatCode>
                <c:ptCount val="53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09C-4538-9952-34902312E1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84022416"/>
        <c:axId val="484022976"/>
      </c:lineChart>
      <c:dateAx>
        <c:axId val="484022416"/>
        <c:scaling>
          <c:orientation val="minMax"/>
        </c:scaling>
        <c:delete val="1"/>
        <c:axPos val="b"/>
        <c:numFmt formatCode="m/d/yyyy" sourceLinked="1"/>
        <c:majorTickMark val="none"/>
        <c:minorTickMark val="none"/>
        <c:tickLblPos val="nextTo"/>
        <c:crossAx val="484022976"/>
        <c:crosses val="autoZero"/>
        <c:auto val="1"/>
        <c:lblOffset val="100"/>
        <c:baseTimeUnit val="days"/>
      </c:dateAx>
      <c:valAx>
        <c:axId val="4840229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840224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7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050"/>
              <a:t>Previsto x Realizado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v>Meta</c:v>
          </c:tx>
          <c:spPr>
            <a:gradFill rotWithShape="1">
              <a:gsLst>
                <a:gs pos="0">
                  <a:schemeClr val="accent1">
                    <a:tint val="50000"/>
                    <a:satMod val="300000"/>
                  </a:schemeClr>
                </a:gs>
                <a:gs pos="35000">
                  <a:schemeClr val="accent1">
                    <a:tint val="37000"/>
                    <a:satMod val="300000"/>
                  </a:schemeClr>
                </a:gs>
                <a:gs pos="100000">
                  <a:schemeClr val="accent1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1">
                  <a:shade val="95000"/>
                  <a:satMod val="105000"/>
                </a:schemeClr>
              </a:solidFill>
              <a:prstDash val="solid"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cat>
            <c:strLit>
              <c:ptCount val="2"/>
              <c:pt idx="0">
                <c:v>Até Agora</c:v>
              </c:pt>
              <c:pt idx="1">
                <c:v>Total</c:v>
              </c:pt>
            </c:strLit>
          </c:cat>
          <c:val>
            <c:numRef>
              <c:f>'Acompanhamento Semanal'!$C$16:$D$16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32500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7C0-44B4-B9E7-5013BE1AC480}"/>
            </c:ext>
          </c:extLst>
        </c:ser>
        <c:ser>
          <c:idx val="1"/>
          <c:order val="1"/>
          <c:tx>
            <c:v>Realizado</c:v>
          </c:tx>
          <c:spPr>
            <a:gradFill rotWithShape="1">
              <a:gsLst>
                <a:gs pos="0">
                  <a:schemeClr val="accent3">
                    <a:tint val="50000"/>
                    <a:satMod val="300000"/>
                  </a:schemeClr>
                </a:gs>
                <a:gs pos="35000">
                  <a:schemeClr val="accent3">
                    <a:tint val="37000"/>
                    <a:satMod val="300000"/>
                  </a:schemeClr>
                </a:gs>
                <a:gs pos="100000">
                  <a:schemeClr val="accent3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3">
                  <a:shade val="95000"/>
                  <a:satMod val="105000"/>
                </a:schemeClr>
              </a:solidFill>
              <a:prstDash val="solid"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cat>
            <c:strLit>
              <c:ptCount val="2"/>
              <c:pt idx="0">
                <c:v>Até Agora</c:v>
              </c:pt>
              <c:pt idx="1">
                <c:v>Total</c:v>
              </c:pt>
            </c:strLit>
          </c:cat>
          <c:val>
            <c:numRef>
              <c:f>'Acompanhamento Semanal'!$C$17:$D$17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36500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7C0-44B4-B9E7-5013BE1AC4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483659904"/>
        <c:axId val="483660464"/>
      </c:barChart>
      <c:catAx>
        <c:axId val="4836599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83660464"/>
        <c:crosses val="autoZero"/>
        <c:auto val="1"/>
        <c:lblAlgn val="ctr"/>
        <c:lblOffset val="100"/>
        <c:noMultiLvlLbl val="0"/>
      </c:catAx>
      <c:valAx>
        <c:axId val="4836604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836599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7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Evolução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v>Realizado</c:v>
          </c:tx>
          <c:spPr>
            <a:gradFill rotWithShape="1">
              <a:gsLst>
                <a:gs pos="0">
                  <a:schemeClr val="accent3">
                    <a:tint val="50000"/>
                    <a:satMod val="300000"/>
                  </a:schemeClr>
                </a:gs>
                <a:gs pos="35000">
                  <a:schemeClr val="accent3">
                    <a:tint val="37000"/>
                    <a:satMod val="300000"/>
                  </a:schemeClr>
                </a:gs>
                <a:gs pos="100000">
                  <a:schemeClr val="accent3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3">
                  <a:shade val="95000"/>
                  <a:satMod val="105000"/>
                </a:schemeClr>
              </a:solidFill>
              <a:prstDash val="solid"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cat>
            <c:numRef>
              <c:f>'Acompanhamento Semanal'!$E$15:$BE$15</c:f>
              <c:numCache>
                <c:formatCode>d\-mmm</c:formatCode>
                <c:ptCount val="53"/>
                <c:pt idx="0" formatCode="m/d/yyyy">
                  <c:v>46027</c:v>
                </c:pt>
                <c:pt idx="1">
                  <c:v>46034</c:v>
                </c:pt>
                <c:pt idx="2">
                  <c:v>46041</c:v>
                </c:pt>
                <c:pt idx="3">
                  <c:v>46048</c:v>
                </c:pt>
                <c:pt idx="4">
                  <c:v>46055</c:v>
                </c:pt>
                <c:pt idx="5">
                  <c:v>46062</c:v>
                </c:pt>
                <c:pt idx="6">
                  <c:v>46069</c:v>
                </c:pt>
                <c:pt idx="7">
                  <c:v>46076</c:v>
                </c:pt>
                <c:pt idx="8">
                  <c:v>46083</c:v>
                </c:pt>
                <c:pt idx="9">
                  <c:v>46090</c:v>
                </c:pt>
                <c:pt idx="10">
                  <c:v>46097</c:v>
                </c:pt>
                <c:pt idx="11">
                  <c:v>46104</c:v>
                </c:pt>
                <c:pt idx="12">
                  <c:v>46111</c:v>
                </c:pt>
                <c:pt idx="13">
                  <c:v>46118</c:v>
                </c:pt>
                <c:pt idx="14">
                  <c:v>46125</c:v>
                </c:pt>
                <c:pt idx="15">
                  <c:v>46132</c:v>
                </c:pt>
                <c:pt idx="16">
                  <c:v>46139</c:v>
                </c:pt>
                <c:pt idx="17">
                  <c:v>46146</c:v>
                </c:pt>
                <c:pt idx="18">
                  <c:v>46153</c:v>
                </c:pt>
                <c:pt idx="19">
                  <c:v>46160</c:v>
                </c:pt>
                <c:pt idx="20">
                  <c:v>46167</c:v>
                </c:pt>
                <c:pt idx="21">
                  <c:v>46174</c:v>
                </c:pt>
                <c:pt idx="22">
                  <c:v>46181</c:v>
                </c:pt>
                <c:pt idx="23">
                  <c:v>46188</c:v>
                </c:pt>
                <c:pt idx="24">
                  <c:v>46195</c:v>
                </c:pt>
                <c:pt idx="25">
                  <c:v>46202</c:v>
                </c:pt>
                <c:pt idx="26">
                  <c:v>46209</c:v>
                </c:pt>
                <c:pt idx="27">
                  <c:v>46216</c:v>
                </c:pt>
                <c:pt idx="28">
                  <c:v>46223</c:v>
                </c:pt>
                <c:pt idx="29">
                  <c:v>46230</c:v>
                </c:pt>
                <c:pt idx="30">
                  <c:v>46237</c:v>
                </c:pt>
                <c:pt idx="31">
                  <c:v>46244</c:v>
                </c:pt>
                <c:pt idx="32">
                  <c:v>46251</c:v>
                </c:pt>
                <c:pt idx="33">
                  <c:v>46258</c:v>
                </c:pt>
                <c:pt idx="34">
                  <c:v>46265</c:v>
                </c:pt>
                <c:pt idx="35">
                  <c:v>46272</c:v>
                </c:pt>
                <c:pt idx="36">
                  <c:v>46279</c:v>
                </c:pt>
                <c:pt idx="37">
                  <c:v>46286</c:v>
                </c:pt>
                <c:pt idx="38">
                  <c:v>46293</c:v>
                </c:pt>
                <c:pt idx="39">
                  <c:v>46300</c:v>
                </c:pt>
                <c:pt idx="40">
                  <c:v>46307</c:v>
                </c:pt>
                <c:pt idx="41">
                  <c:v>46314</c:v>
                </c:pt>
                <c:pt idx="42">
                  <c:v>46321</c:v>
                </c:pt>
                <c:pt idx="43">
                  <c:v>46328</c:v>
                </c:pt>
                <c:pt idx="44">
                  <c:v>46335</c:v>
                </c:pt>
                <c:pt idx="45">
                  <c:v>46342</c:v>
                </c:pt>
                <c:pt idx="46">
                  <c:v>46349</c:v>
                </c:pt>
                <c:pt idx="47">
                  <c:v>46356</c:v>
                </c:pt>
                <c:pt idx="48">
                  <c:v>46363</c:v>
                </c:pt>
                <c:pt idx="49">
                  <c:v>46370</c:v>
                </c:pt>
                <c:pt idx="50">
                  <c:v>46377</c:v>
                </c:pt>
                <c:pt idx="51">
                  <c:v>46384</c:v>
                </c:pt>
                <c:pt idx="52">
                  <c:v>46391</c:v>
                </c:pt>
              </c:numCache>
            </c:numRef>
          </c:cat>
          <c:val>
            <c:numRef>
              <c:f>'Acompanhamento Semanal'!$E$17:$BE$17</c:f>
              <c:numCache>
                <c:formatCode>_(* #,##0.00_);_(* \(#,##0.00\);_(* "-"??_);_(@_)</c:formatCode>
                <c:ptCount val="53"/>
                <c:pt idx="0">
                  <c:v>400</c:v>
                </c:pt>
                <c:pt idx="1">
                  <c:v>600</c:v>
                </c:pt>
                <c:pt idx="2">
                  <c:v>800</c:v>
                </c:pt>
                <c:pt idx="3">
                  <c:v>100</c:v>
                </c:pt>
                <c:pt idx="4">
                  <c:v>1000</c:v>
                </c:pt>
                <c:pt idx="5">
                  <c:v>2000</c:v>
                </c:pt>
                <c:pt idx="6">
                  <c:v>400</c:v>
                </c:pt>
                <c:pt idx="7">
                  <c:v>600</c:v>
                </c:pt>
                <c:pt idx="8">
                  <c:v>800</c:v>
                </c:pt>
                <c:pt idx="9">
                  <c:v>100</c:v>
                </c:pt>
                <c:pt idx="10">
                  <c:v>1000</c:v>
                </c:pt>
                <c:pt idx="11">
                  <c:v>400</c:v>
                </c:pt>
                <c:pt idx="12">
                  <c:v>600</c:v>
                </c:pt>
                <c:pt idx="13">
                  <c:v>800</c:v>
                </c:pt>
                <c:pt idx="14">
                  <c:v>100</c:v>
                </c:pt>
                <c:pt idx="15">
                  <c:v>1000</c:v>
                </c:pt>
                <c:pt idx="16">
                  <c:v>2000</c:v>
                </c:pt>
                <c:pt idx="17">
                  <c:v>400</c:v>
                </c:pt>
                <c:pt idx="18">
                  <c:v>600</c:v>
                </c:pt>
                <c:pt idx="19">
                  <c:v>800</c:v>
                </c:pt>
                <c:pt idx="20">
                  <c:v>100</c:v>
                </c:pt>
                <c:pt idx="21">
                  <c:v>1000</c:v>
                </c:pt>
                <c:pt idx="22">
                  <c:v>400</c:v>
                </c:pt>
                <c:pt idx="23">
                  <c:v>600</c:v>
                </c:pt>
                <c:pt idx="24">
                  <c:v>800</c:v>
                </c:pt>
                <c:pt idx="25">
                  <c:v>100</c:v>
                </c:pt>
                <c:pt idx="26">
                  <c:v>1000</c:v>
                </c:pt>
                <c:pt idx="27">
                  <c:v>2000</c:v>
                </c:pt>
                <c:pt idx="28">
                  <c:v>400</c:v>
                </c:pt>
                <c:pt idx="29">
                  <c:v>600</c:v>
                </c:pt>
                <c:pt idx="30">
                  <c:v>800</c:v>
                </c:pt>
                <c:pt idx="31">
                  <c:v>100</c:v>
                </c:pt>
                <c:pt idx="32">
                  <c:v>1000</c:v>
                </c:pt>
                <c:pt idx="33">
                  <c:v>400</c:v>
                </c:pt>
                <c:pt idx="34">
                  <c:v>600</c:v>
                </c:pt>
                <c:pt idx="35">
                  <c:v>800</c:v>
                </c:pt>
                <c:pt idx="36">
                  <c:v>100</c:v>
                </c:pt>
                <c:pt idx="37">
                  <c:v>1000</c:v>
                </c:pt>
                <c:pt idx="38">
                  <c:v>2000</c:v>
                </c:pt>
                <c:pt idx="39">
                  <c:v>400</c:v>
                </c:pt>
                <c:pt idx="40">
                  <c:v>600</c:v>
                </c:pt>
                <c:pt idx="41">
                  <c:v>800</c:v>
                </c:pt>
                <c:pt idx="42">
                  <c:v>100</c:v>
                </c:pt>
                <c:pt idx="43">
                  <c:v>1000</c:v>
                </c:pt>
                <c:pt idx="44">
                  <c:v>400</c:v>
                </c:pt>
                <c:pt idx="45">
                  <c:v>600</c:v>
                </c:pt>
                <c:pt idx="46">
                  <c:v>800</c:v>
                </c:pt>
                <c:pt idx="47">
                  <c:v>100</c:v>
                </c:pt>
                <c:pt idx="48">
                  <c:v>1000</c:v>
                </c:pt>
                <c:pt idx="49">
                  <c:v>2000</c:v>
                </c:pt>
                <c:pt idx="50">
                  <c:v>400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782-4257-BB43-AAD50A288D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483664384"/>
        <c:axId val="483664944"/>
      </c:barChart>
      <c:lineChart>
        <c:grouping val="standard"/>
        <c:varyColors val="0"/>
        <c:ser>
          <c:idx val="0"/>
          <c:order val="0"/>
          <c:tx>
            <c:v>Meta</c:v>
          </c:tx>
          <c:spPr>
            <a:ln w="9525" cap="flat" cmpd="sng" algn="ctr">
              <a:solidFill>
                <a:schemeClr val="accent1">
                  <a:shade val="95000"/>
                  <a:satMod val="105000"/>
                </a:schemeClr>
              </a:solidFill>
              <a:prstDash val="solid"/>
              <a:round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marker>
            <c:symbol val="none"/>
          </c:marker>
          <c:cat>
            <c:numRef>
              <c:f>'Acompanhamento Semanal'!$E$15:$BE$15</c:f>
              <c:numCache>
                <c:formatCode>d\-mmm</c:formatCode>
                <c:ptCount val="53"/>
                <c:pt idx="0" formatCode="m/d/yyyy">
                  <c:v>46027</c:v>
                </c:pt>
                <c:pt idx="1">
                  <c:v>46034</c:v>
                </c:pt>
                <c:pt idx="2">
                  <c:v>46041</c:v>
                </c:pt>
                <c:pt idx="3">
                  <c:v>46048</c:v>
                </c:pt>
                <c:pt idx="4">
                  <c:v>46055</c:v>
                </c:pt>
                <c:pt idx="5">
                  <c:v>46062</c:v>
                </c:pt>
                <c:pt idx="6">
                  <c:v>46069</c:v>
                </c:pt>
                <c:pt idx="7">
                  <c:v>46076</c:v>
                </c:pt>
                <c:pt idx="8">
                  <c:v>46083</c:v>
                </c:pt>
                <c:pt idx="9">
                  <c:v>46090</c:v>
                </c:pt>
                <c:pt idx="10">
                  <c:v>46097</c:v>
                </c:pt>
                <c:pt idx="11">
                  <c:v>46104</c:v>
                </c:pt>
                <c:pt idx="12">
                  <c:v>46111</c:v>
                </c:pt>
                <c:pt idx="13">
                  <c:v>46118</c:v>
                </c:pt>
                <c:pt idx="14">
                  <c:v>46125</c:v>
                </c:pt>
                <c:pt idx="15">
                  <c:v>46132</c:v>
                </c:pt>
                <c:pt idx="16">
                  <c:v>46139</c:v>
                </c:pt>
                <c:pt idx="17">
                  <c:v>46146</c:v>
                </c:pt>
                <c:pt idx="18">
                  <c:v>46153</c:v>
                </c:pt>
                <c:pt idx="19">
                  <c:v>46160</c:v>
                </c:pt>
                <c:pt idx="20">
                  <c:v>46167</c:v>
                </c:pt>
                <c:pt idx="21">
                  <c:v>46174</c:v>
                </c:pt>
                <c:pt idx="22">
                  <c:v>46181</c:v>
                </c:pt>
                <c:pt idx="23">
                  <c:v>46188</c:v>
                </c:pt>
                <c:pt idx="24">
                  <c:v>46195</c:v>
                </c:pt>
                <c:pt idx="25">
                  <c:v>46202</c:v>
                </c:pt>
                <c:pt idx="26">
                  <c:v>46209</c:v>
                </c:pt>
                <c:pt idx="27">
                  <c:v>46216</c:v>
                </c:pt>
                <c:pt idx="28">
                  <c:v>46223</c:v>
                </c:pt>
                <c:pt idx="29">
                  <c:v>46230</c:v>
                </c:pt>
                <c:pt idx="30">
                  <c:v>46237</c:v>
                </c:pt>
                <c:pt idx="31">
                  <c:v>46244</c:v>
                </c:pt>
                <c:pt idx="32">
                  <c:v>46251</c:v>
                </c:pt>
                <c:pt idx="33">
                  <c:v>46258</c:v>
                </c:pt>
                <c:pt idx="34">
                  <c:v>46265</c:v>
                </c:pt>
                <c:pt idx="35">
                  <c:v>46272</c:v>
                </c:pt>
                <c:pt idx="36">
                  <c:v>46279</c:v>
                </c:pt>
                <c:pt idx="37">
                  <c:v>46286</c:v>
                </c:pt>
                <c:pt idx="38">
                  <c:v>46293</c:v>
                </c:pt>
                <c:pt idx="39">
                  <c:v>46300</c:v>
                </c:pt>
                <c:pt idx="40">
                  <c:v>46307</c:v>
                </c:pt>
                <c:pt idx="41">
                  <c:v>46314</c:v>
                </c:pt>
                <c:pt idx="42">
                  <c:v>46321</c:v>
                </c:pt>
                <c:pt idx="43">
                  <c:v>46328</c:v>
                </c:pt>
                <c:pt idx="44">
                  <c:v>46335</c:v>
                </c:pt>
                <c:pt idx="45">
                  <c:v>46342</c:v>
                </c:pt>
                <c:pt idx="46">
                  <c:v>46349</c:v>
                </c:pt>
                <c:pt idx="47">
                  <c:v>46356</c:v>
                </c:pt>
                <c:pt idx="48">
                  <c:v>46363</c:v>
                </c:pt>
                <c:pt idx="49">
                  <c:v>46370</c:v>
                </c:pt>
                <c:pt idx="50">
                  <c:v>46377</c:v>
                </c:pt>
                <c:pt idx="51">
                  <c:v>46384</c:v>
                </c:pt>
                <c:pt idx="52">
                  <c:v>46391</c:v>
                </c:pt>
              </c:numCache>
            </c:numRef>
          </c:cat>
          <c:val>
            <c:numRef>
              <c:f>'Acompanhamento Semanal'!$E$16:$BE$16</c:f>
              <c:numCache>
                <c:formatCode>_(* #,##0.00_);_(* \(#,##0.00\);_(* "-"??_);_(@_)</c:formatCode>
                <c:ptCount val="53"/>
                <c:pt idx="0">
                  <c:v>600</c:v>
                </c:pt>
                <c:pt idx="1">
                  <c:v>600</c:v>
                </c:pt>
                <c:pt idx="2">
                  <c:v>600</c:v>
                </c:pt>
                <c:pt idx="3">
                  <c:v>600</c:v>
                </c:pt>
                <c:pt idx="4">
                  <c:v>400</c:v>
                </c:pt>
                <c:pt idx="5">
                  <c:v>1000</c:v>
                </c:pt>
                <c:pt idx="6">
                  <c:v>600</c:v>
                </c:pt>
                <c:pt idx="7">
                  <c:v>600</c:v>
                </c:pt>
                <c:pt idx="8">
                  <c:v>600</c:v>
                </c:pt>
                <c:pt idx="9">
                  <c:v>600</c:v>
                </c:pt>
                <c:pt idx="10">
                  <c:v>600</c:v>
                </c:pt>
                <c:pt idx="11">
                  <c:v>600</c:v>
                </c:pt>
                <c:pt idx="12">
                  <c:v>600</c:v>
                </c:pt>
                <c:pt idx="13">
                  <c:v>600</c:v>
                </c:pt>
                <c:pt idx="14">
                  <c:v>600</c:v>
                </c:pt>
                <c:pt idx="15">
                  <c:v>600</c:v>
                </c:pt>
                <c:pt idx="16">
                  <c:v>600</c:v>
                </c:pt>
                <c:pt idx="17">
                  <c:v>600</c:v>
                </c:pt>
                <c:pt idx="18">
                  <c:v>600</c:v>
                </c:pt>
                <c:pt idx="19">
                  <c:v>600</c:v>
                </c:pt>
                <c:pt idx="20">
                  <c:v>600</c:v>
                </c:pt>
                <c:pt idx="21">
                  <c:v>600</c:v>
                </c:pt>
                <c:pt idx="22">
                  <c:v>600</c:v>
                </c:pt>
                <c:pt idx="23">
                  <c:v>600</c:v>
                </c:pt>
                <c:pt idx="24">
                  <c:v>600</c:v>
                </c:pt>
                <c:pt idx="25">
                  <c:v>600</c:v>
                </c:pt>
                <c:pt idx="26">
                  <c:v>600</c:v>
                </c:pt>
                <c:pt idx="27">
                  <c:v>600</c:v>
                </c:pt>
                <c:pt idx="28">
                  <c:v>600</c:v>
                </c:pt>
                <c:pt idx="29">
                  <c:v>600</c:v>
                </c:pt>
                <c:pt idx="30">
                  <c:v>600</c:v>
                </c:pt>
                <c:pt idx="31">
                  <c:v>600</c:v>
                </c:pt>
                <c:pt idx="32">
                  <c:v>600</c:v>
                </c:pt>
                <c:pt idx="33">
                  <c:v>600</c:v>
                </c:pt>
                <c:pt idx="34">
                  <c:v>600</c:v>
                </c:pt>
                <c:pt idx="35">
                  <c:v>600</c:v>
                </c:pt>
                <c:pt idx="36">
                  <c:v>600</c:v>
                </c:pt>
                <c:pt idx="37">
                  <c:v>600</c:v>
                </c:pt>
                <c:pt idx="38">
                  <c:v>600</c:v>
                </c:pt>
                <c:pt idx="39">
                  <c:v>600</c:v>
                </c:pt>
                <c:pt idx="40">
                  <c:v>600</c:v>
                </c:pt>
                <c:pt idx="41">
                  <c:v>600</c:v>
                </c:pt>
                <c:pt idx="42">
                  <c:v>600</c:v>
                </c:pt>
                <c:pt idx="43">
                  <c:v>600</c:v>
                </c:pt>
                <c:pt idx="44">
                  <c:v>600</c:v>
                </c:pt>
                <c:pt idx="45">
                  <c:v>600</c:v>
                </c:pt>
                <c:pt idx="46">
                  <c:v>600</c:v>
                </c:pt>
                <c:pt idx="47">
                  <c:v>600</c:v>
                </c:pt>
                <c:pt idx="48">
                  <c:v>600</c:v>
                </c:pt>
                <c:pt idx="49">
                  <c:v>600</c:v>
                </c:pt>
                <c:pt idx="50">
                  <c:v>500</c:v>
                </c:pt>
                <c:pt idx="51">
                  <c:v>1000</c:v>
                </c:pt>
                <c:pt idx="52" formatCode="General">
                  <c:v>800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782-4257-BB43-AAD50A288D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83664384"/>
        <c:axId val="483664944"/>
      </c:lineChart>
      <c:dateAx>
        <c:axId val="483664384"/>
        <c:scaling>
          <c:orientation val="minMax"/>
        </c:scaling>
        <c:delete val="1"/>
        <c:axPos val="b"/>
        <c:numFmt formatCode="m/d/yyyy" sourceLinked="1"/>
        <c:majorTickMark val="none"/>
        <c:minorTickMark val="none"/>
        <c:tickLblPos val="nextTo"/>
        <c:crossAx val="483664944"/>
        <c:crosses val="autoZero"/>
        <c:auto val="1"/>
        <c:lblOffset val="100"/>
        <c:baseTimeUnit val="days"/>
      </c:dateAx>
      <c:valAx>
        <c:axId val="4836649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836643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7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050"/>
              <a:t>Previsto x Realizado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'Acompanhamento Semanal'!$B$64</c:f>
              <c:strCache>
                <c:ptCount val="1"/>
                <c:pt idx="0">
                  <c:v>Meta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tint val="50000"/>
                    <a:satMod val="300000"/>
                  </a:schemeClr>
                </a:gs>
                <a:gs pos="35000">
                  <a:schemeClr val="accent1">
                    <a:tint val="37000"/>
                    <a:satMod val="300000"/>
                  </a:schemeClr>
                </a:gs>
                <a:gs pos="100000">
                  <a:schemeClr val="accent1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1">
                  <a:shade val="95000"/>
                  <a:satMod val="105000"/>
                </a:schemeClr>
              </a:solidFill>
              <a:prstDash val="solid"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cat>
            <c:strRef>
              <c:f>'Acompanhamento Semanal'!$C$63:$D$63</c:f>
              <c:strCache>
                <c:ptCount val="2"/>
                <c:pt idx="0">
                  <c:v>Até agora</c:v>
                </c:pt>
                <c:pt idx="1">
                  <c:v>Total</c:v>
                </c:pt>
              </c:strCache>
            </c:strRef>
          </c:cat>
          <c:val>
            <c:numRef>
              <c:f>'Acompanhamento Semanal'!$C$64:$D$64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7A9-4198-AC8D-DDA34F4786AB}"/>
            </c:ext>
          </c:extLst>
        </c:ser>
        <c:ser>
          <c:idx val="1"/>
          <c:order val="1"/>
          <c:tx>
            <c:strRef>
              <c:f>'Acompanhamento Semanal'!$B$65</c:f>
              <c:strCache>
                <c:ptCount val="1"/>
                <c:pt idx="0">
                  <c:v>Realizado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tint val="50000"/>
                    <a:satMod val="300000"/>
                  </a:schemeClr>
                </a:gs>
                <a:gs pos="35000">
                  <a:schemeClr val="accent3">
                    <a:tint val="37000"/>
                    <a:satMod val="300000"/>
                  </a:schemeClr>
                </a:gs>
                <a:gs pos="100000">
                  <a:schemeClr val="accent3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3">
                  <a:shade val="95000"/>
                  <a:satMod val="105000"/>
                </a:schemeClr>
              </a:solidFill>
              <a:prstDash val="solid"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cat>
            <c:strRef>
              <c:f>'Acompanhamento Semanal'!$C$63:$D$63</c:f>
              <c:strCache>
                <c:ptCount val="2"/>
                <c:pt idx="0">
                  <c:v>Até agora</c:v>
                </c:pt>
                <c:pt idx="1">
                  <c:v>Total</c:v>
                </c:pt>
              </c:strCache>
            </c:strRef>
          </c:cat>
          <c:val>
            <c:numRef>
              <c:f>'Acompanhamento Semanal'!$C$65:$D$65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7A9-4198-AC8D-DDA34F4786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484017376"/>
        <c:axId val="484017936"/>
      </c:barChart>
      <c:catAx>
        <c:axId val="48401737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84017936"/>
        <c:crosses val="autoZero"/>
        <c:auto val="1"/>
        <c:lblAlgn val="ctr"/>
        <c:lblOffset val="100"/>
        <c:noMultiLvlLbl val="0"/>
      </c:catAx>
      <c:valAx>
        <c:axId val="48401793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840173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7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Evolução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'Acompanhamento Semanal'!$B$65</c:f>
              <c:strCache>
                <c:ptCount val="1"/>
                <c:pt idx="0">
                  <c:v>Realizado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tint val="50000"/>
                    <a:satMod val="300000"/>
                  </a:schemeClr>
                </a:gs>
                <a:gs pos="35000">
                  <a:schemeClr val="accent3">
                    <a:tint val="37000"/>
                    <a:satMod val="300000"/>
                  </a:schemeClr>
                </a:gs>
                <a:gs pos="100000">
                  <a:schemeClr val="accent3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3">
                  <a:shade val="95000"/>
                  <a:satMod val="105000"/>
                </a:schemeClr>
              </a:solidFill>
              <a:prstDash val="solid"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cat>
            <c:numRef>
              <c:f>'Acompanhamento Semanal'!$E$63:$BE$63</c:f>
              <c:numCache>
                <c:formatCode>d\-mmm</c:formatCode>
                <c:ptCount val="53"/>
                <c:pt idx="0" formatCode="m/d/yyyy">
                  <c:v>46027</c:v>
                </c:pt>
                <c:pt idx="1">
                  <c:v>46034</c:v>
                </c:pt>
                <c:pt idx="2">
                  <c:v>46041</c:v>
                </c:pt>
                <c:pt idx="3">
                  <c:v>46048</c:v>
                </c:pt>
                <c:pt idx="4">
                  <c:v>46055</c:v>
                </c:pt>
                <c:pt idx="5">
                  <c:v>46062</c:v>
                </c:pt>
                <c:pt idx="6">
                  <c:v>46069</c:v>
                </c:pt>
                <c:pt idx="7">
                  <c:v>46076</c:v>
                </c:pt>
                <c:pt idx="8">
                  <c:v>46083</c:v>
                </c:pt>
                <c:pt idx="9">
                  <c:v>46090</c:v>
                </c:pt>
                <c:pt idx="10">
                  <c:v>46097</c:v>
                </c:pt>
                <c:pt idx="11">
                  <c:v>46104</c:v>
                </c:pt>
                <c:pt idx="12">
                  <c:v>46111</c:v>
                </c:pt>
                <c:pt idx="13">
                  <c:v>46118</c:v>
                </c:pt>
                <c:pt idx="14">
                  <c:v>46125</c:v>
                </c:pt>
                <c:pt idx="15">
                  <c:v>46132</c:v>
                </c:pt>
                <c:pt idx="16">
                  <c:v>46139</c:v>
                </c:pt>
                <c:pt idx="17">
                  <c:v>46146</c:v>
                </c:pt>
                <c:pt idx="18">
                  <c:v>46153</c:v>
                </c:pt>
                <c:pt idx="19">
                  <c:v>46160</c:v>
                </c:pt>
                <c:pt idx="20">
                  <c:v>46167</c:v>
                </c:pt>
                <c:pt idx="21">
                  <c:v>46174</c:v>
                </c:pt>
                <c:pt idx="22">
                  <c:v>46181</c:v>
                </c:pt>
                <c:pt idx="23">
                  <c:v>46188</c:v>
                </c:pt>
                <c:pt idx="24">
                  <c:v>46195</c:v>
                </c:pt>
                <c:pt idx="25">
                  <c:v>46202</c:v>
                </c:pt>
                <c:pt idx="26">
                  <c:v>46209</c:v>
                </c:pt>
                <c:pt idx="27">
                  <c:v>46216</c:v>
                </c:pt>
                <c:pt idx="28">
                  <c:v>46223</c:v>
                </c:pt>
                <c:pt idx="29">
                  <c:v>46230</c:v>
                </c:pt>
                <c:pt idx="30">
                  <c:v>46237</c:v>
                </c:pt>
                <c:pt idx="31">
                  <c:v>46244</c:v>
                </c:pt>
                <c:pt idx="32">
                  <c:v>46251</c:v>
                </c:pt>
                <c:pt idx="33">
                  <c:v>46258</c:v>
                </c:pt>
                <c:pt idx="34">
                  <c:v>46265</c:v>
                </c:pt>
                <c:pt idx="35">
                  <c:v>46272</c:v>
                </c:pt>
                <c:pt idx="36">
                  <c:v>46279</c:v>
                </c:pt>
                <c:pt idx="37">
                  <c:v>46286</c:v>
                </c:pt>
                <c:pt idx="38">
                  <c:v>46293</c:v>
                </c:pt>
                <c:pt idx="39">
                  <c:v>46300</c:v>
                </c:pt>
                <c:pt idx="40">
                  <c:v>46307</c:v>
                </c:pt>
                <c:pt idx="41">
                  <c:v>46314</c:v>
                </c:pt>
                <c:pt idx="42">
                  <c:v>46321</c:v>
                </c:pt>
                <c:pt idx="43">
                  <c:v>46328</c:v>
                </c:pt>
                <c:pt idx="44">
                  <c:v>46335</c:v>
                </c:pt>
                <c:pt idx="45">
                  <c:v>46342</c:v>
                </c:pt>
                <c:pt idx="46">
                  <c:v>46349</c:v>
                </c:pt>
                <c:pt idx="47">
                  <c:v>46356</c:v>
                </c:pt>
                <c:pt idx="48">
                  <c:v>46363</c:v>
                </c:pt>
                <c:pt idx="49">
                  <c:v>46370</c:v>
                </c:pt>
                <c:pt idx="50">
                  <c:v>46377</c:v>
                </c:pt>
                <c:pt idx="51">
                  <c:v>46384</c:v>
                </c:pt>
                <c:pt idx="52">
                  <c:v>46391</c:v>
                </c:pt>
              </c:numCache>
            </c:numRef>
          </c:cat>
          <c:val>
            <c:numRef>
              <c:f>'Acompanhamento Semanal'!$E$65:$BE$65</c:f>
              <c:numCache>
                <c:formatCode>_(* #,##0.00_);_(* \(#,##0.00\);_(* "-"??_);_(@_)</c:formatCode>
                <c:ptCount val="53"/>
              </c:numCache>
            </c:numRef>
          </c:val>
          <c:extLst>
            <c:ext xmlns:c16="http://schemas.microsoft.com/office/drawing/2014/chart" uri="{C3380CC4-5D6E-409C-BE32-E72D297353CC}">
              <c16:uniqueId val="{00000000-4CA9-4E51-B2E6-31BF4D0ED2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484022416"/>
        <c:axId val="484022976"/>
      </c:barChart>
      <c:lineChart>
        <c:grouping val="standard"/>
        <c:varyColors val="0"/>
        <c:ser>
          <c:idx val="0"/>
          <c:order val="0"/>
          <c:tx>
            <c:strRef>
              <c:f>'Acompanhamento Semanal'!$B$64</c:f>
              <c:strCache>
                <c:ptCount val="1"/>
                <c:pt idx="0">
                  <c:v>Meta</c:v>
                </c:pt>
              </c:strCache>
            </c:strRef>
          </c:tx>
          <c:spPr>
            <a:ln w="9525" cap="flat" cmpd="sng" algn="ctr">
              <a:solidFill>
                <a:schemeClr val="accent1">
                  <a:shade val="95000"/>
                  <a:satMod val="105000"/>
                </a:schemeClr>
              </a:solidFill>
              <a:prstDash val="solid"/>
              <a:round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marker>
            <c:symbol val="none"/>
          </c:marker>
          <c:cat>
            <c:numRef>
              <c:f>'Acompanhamento Semanal'!$E$63:$BE$63</c:f>
              <c:numCache>
                <c:formatCode>d\-mmm</c:formatCode>
                <c:ptCount val="53"/>
                <c:pt idx="0" formatCode="m/d/yyyy">
                  <c:v>46027</c:v>
                </c:pt>
                <c:pt idx="1">
                  <c:v>46034</c:v>
                </c:pt>
                <c:pt idx="2">
                  <c:v>46041</c:v>
                </c:pt>
                <c:pt idx="3">
                  <c:v>46048</c:v>
                </c:pt>
                <c:pt idx="4">
                  <c:v>46055</c:v>
                </c:pt>
                <c:pt idx="5">
                  <c:v>46062</c:v>
                </c:pt>
                <c:pt idx="6">
                  <c:v>46069</c:v>
                </c:pt>
                <c:pt idx="7">
                  <c:v>46076</c:v>
                </c:pt>
                <c:pt idx="8">
                  <c:v>46083</c:v>
                </c:pt>
                <c:pt idx="9">
                  <c:v>46090</c:v>
                </c:pt>
                <c:pt idx="10">
                  <c:v>46097</c:v>
                </c:pt>
                <c:pt idx="11">
                  <c:v>46104</c:v>
                </c:pt>
                <c:pt idx="12">
                  <c:v>46111</c:v>
                </c:pt>
                <c:pt idx="13">
                  <c:v>46118</c:v>
                </c:pt>
                <c:pt idx="14">
                  <c:v>46125</c:v>
                </c:pt>
                <c:pt idx="15">
                  <c:v>46132</c:v>
                </c:pt>
                <c:pt idx="16">
                  <c:v>46139</c:v>
                </c:pt>
                <c:pt idx="17">
                  <c:v>46146</c:v>
                </c:pt>
                <c:pt idx="18">
                  <c:v>46153</c:v>
                </c:pt>
                <c:pt idx="19">
                  <c:v>46160</c:v>
                </c:pt>
                <c:pt idx="20">
                  <c:v>46167</c:v>
                </c:pt>
                <c:pt idx="21">
                  <c:v>46174</c:v>
                </c:pt>
                <c:pt idx="22">
                  <c:v>46181</c:v>
                </c:pt>
                <c:pt idx="23">
                  <c:v>46188</c:v>
                </c:pt>
                <c:pt idx="24">
                  <c:v>46195</c:v>
                </c:pt>
                <c:pt idx="25">
                  <c:v>46202</c:v>
                </c:pt>
                <c:pt idx="26">
                  <c:v>46209</c:v>
                </c:pt>
                <c:pt idx="27">
                  <c:v>46216</c:v>
                </c:pt>
                <c:pt idx="28">
                  <c:v>46223</c:v>
                </c:pt>
                <c:pt idx="29">
                  <c:v>46230</c:v>
                </c:pt>
                <c:pt idx="30">
                  <c:v>46237</c:v>
                </c:pt>
                <c:pt idx="31">
                  <c:v>46244</c:v>
                </c:pt>
                <c:pt idx="32">
                  <c:v>46251</c:v>
                </c:pt>
                <c:pt idx="33">
                  <c:v>46258</c:v>
                </c:pt>
                <c:pt idx="34">
                  <c:v>46265</c:v>
                </c:pt>
                <c:pt idx="35">
                  <c:v>46272</c:v>
                </c:pt>
                <c:pt idx="36">
                  <c:v>46279</c:v>
                </c:pt>
                <c:pt idx="37">
                  <c:v>46286</c:v>
                </c:pt>
                <c:pt idx="38">
                  <c:v>46293</c:v>
                </c:pt>
                <c:pt idx="39">
                  <c:v>46300</c:v>
                </c:pt>
                <c:pt idx="40">
                  <c:v>46307</c:v>
                </c:pt>
                <c:pt idx="41">
                  <c:v>46314</c:v>
                </c:pt>
                <c:pt idx="42">
                  <c:v>46321</c:v>
                </c:pt>
                <c:pt idx="43">
                  <c:v>46328</c:v>
                </c:pt>
                <c:pt idx="44">
                  <c:v>46335</c:v>
                </c:pt>
                <c:pt idx="45">
                  <c:v>46342</c:v>
                </c:pt>
                <c:pt idx="46">
                  <c:v>46349</c:v>
                </c:pt>
                <c:pt idx="47">
                  <c:v>46356</c:v>
                </c:pt>
                <c:pt idx="48">
                  <c:v>46363</c:v>
                </c:pt>
                <c:pt idx="49">
                  <c:v>46370</c:v>
                </c:pt>
                <c:pt idx="50">
                  <c:v>46377</c:v>
                </c:pt>
                <c:pt idx="51">
                  <c:v>46384</c:v>
                </c:pt>
                <c:pt idx="52">
                  <c:v>46391</c:v>
                </c:pt>
              </c:numCache>
            </c:numRef>
          </c:cat>
          <c:val>
            <c:numRef>
              <c:f>'Acompanhamento Semanal'!$E$64:$BE$64</c:f>
              <c:numCache>
                <c:formatCode>_(* #,##0.00_);_(* \(#,##0.00\);_(* "-"??_);_(@_)</c:formatCode>
                <c:ptCount val="53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CA9-4E51-B2E6-31BF4D0ED2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84022416"/>
        <c:axId val="484022976"/>
      </c:lineChart>
      <c:dateAx>
        <c:axId val="484022416"/>
        <c:scaling>
          <c:orientation val="minMax"/>
        </c:scaling>
        <c:delete val="1"/>
        <c:axPos val="b"/>
        <c:numFmt formatCode="m/d/yyyy" sourceLinked="1"/>
        <c:majorTickMark val="none"/>
        <c:minorTickMark val="none"/>
        <c:tickLblPos val="nextTo"/>
        <c:crossAx val="484022976"/>
        <c:crosses val="autoZero"/>
        <c:auto val="1"/>
        <c:lblOffset val="100"/>
        <c:baseTimeUnit val="days"/>
      </c:dateAx>
      <c:valAx>
        <c:axId val="4840229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840224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7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050"/>
              <a:t>Previsto x Realizado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v>Meta</c:v>
          </c:tx>
          <c:spPr>
            <a:gradFill rotWithShape="1">
              <a:gsLst>
                <a:gs pos="0">
                  <a:schemeClr val="accent1">
                    <a:tint val="50000"/>
                    <a:satMod val="300000"/>
                  </a:schemeClr>
                </a:gs>
                <a:gs pos="35000">
                  <a:schemeClr val="accent1">
                    <a:tint val="37000"/>
                    <a:satMod val="300000"/>
                  </a:schemeClr>
                </a:gs>
                <a:gs pos="100000">
                  <a:schemeClr val="accent1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1">
                  <a:shade val="95000"/>
                  <a:satMod val="105000"/>
                </a:schemeClr>
              </a:solidFill>
              <a:prstDash val="solid"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cat>
            <c:strLit>
              <c:ptCount val="2"/>
              <c:pt idx="0">
                <c:v>Até Agora</c:v>
              </c:pt>
              <c:pt idx="1">
                <c:v>Total</c:v>
              </c:pt>
            </c:strLit>
          </c:cat>
          <c:val>
            <c:numRef>
              <c:f>'Acompanhamento Semanal'!$C$16:$D$16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32500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945-4EF9-9C37-AE80794D767C}"/>
            </c:ext>
          </c:extLst>
        </c:ser>
        <c:ser>
          <c:idx val="1"/>
          <c:order val="1"/>
          <c:tx>
            <c:v>Realizado</c:v>
          </c:tx>
          <c:spPr>
            <a:gradFill rotWithShape="1">
              <a:gsLst>
                <a:gs pos="0">
                  <a:schemeClr val="accent3">
                    <a:tint val="50000"/>
                    <a:satMod val="300000"/>
                  </a:schemeClr>
                </a:gs>
                <a:gs pos="35000">
                  <a:schemeClr val="accent3">
                    <a:tint val="37000"/>
                    <a:satMod val="300000"/>
                  </a:schemeClr>
                </a:gs>
                <a:gs pos="100000">
                  <a:schemeClr val="accent3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3">
                  <a:shade val="95000"/>
                  <a:satMod val="105000"/>
                </a:schemeClr>
              </a:solidFill>
              <a:prstDash val="solid"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cat>
            <c:strLit>
              <c:ptCount val="2"/>
              <c:pt idx="0">
                <c:v>Até Agora</c:v>
              </c:pt>
              <c:pt idx="1">
                <c:v>Total</c:v>
              </c:pt>
            </c:strLit>
          </c:cat>
          <c:val>
            <c:numRef>
              <c:f>'Acompanhamento Semanal'!$C$17:$D$17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36500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945-4EF9-9C37-AE80794D76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483659904"/>
        <c:axId val="483660464"/>
      </c:barChart>
      <c:catAx>
        <c:axId val="4836599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83660464"/>
        <c:crosses val="autoZero"/>
        <c:auto val="1"/>
        <c:lblAlgn val="ctr"/>
        <c:lblOffset val="100"/>
        <c:noMultiLvlLbl val="0"/>
      </c:catAx>
      <c:valAx>
        <c:axId val="4836604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836599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7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Evolução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v>Realizado</c:v>
          </c:tx>
          <c:spPr>
            <a:gradFill rotWithShape="1">
              <a:gsLst>
                <a:gs pos="0">
                  <a:schemeClr val="accent3">
                    <a:tint val="50000"/>
                    <a:satMod val="300000"/>
                  </a:schemeClr>
                </a:gs>
                <a:gs pos="35000">
                  <a:schemeClr val="accent3">
                    <a:tint val="37000"/>
                    <a:satMod val="300000"/>
                  </a:schemeClr>
                </a:gs>
                <a:gs pos="100000">
                  <a:schemeClr val="accent3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3">
                  <a:shade val="95000"/>
                  <a:satMod val="105000"/>
                </a:schemeClr>
              </a:solidFill>
              <a:prstDash val="solid"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cat>
            <c:numRef>
              <c:f>'Acompanhamento Semanal'!$E$15:$BE$15</c:f>
              <c:numCache>
                <c:formatCode>d\-mmm</c:formatCode>
                <c:ptCount val="53"/>
                <c:pt idx="0" formatCode="m/d/yyyy">
                  <c:v>46027</c:v>
                </c:pt>
                <c:pt idx="1">
                  <c:v>46034</c:v>
                </c:pt>
                <c:pt idx="2">
                  <c:v>46041</c:v>
                </c:pt>
                <c:pt idx="3">
                  <c:v>46048</c:v>
                </c:pt>
                <c:pt idx="4">
                  <c:v>46055</c:v>
                </c:pt>
                <c:pt idx="5">
                  <c:v>46062</c:v>
                </c:pt>
                <c:pt idx="6">
                  <c:v>46069</c:v>
                </c:pt>
                <c:pt idx="7">
                  <c:v>46076</c:v>
                </c:pt>
                <c:pt idx="8">
                  <c:v>46083</c:v>
                </c:pt>
                <c:pt idx="9">
                  <c:v>46090</c:v>
                </c:pt>
                <c:pt idx="10">
                  <c:v>46097</c:v>
                </c:pt>
                <c:pt idx="11">
                  <c:v>46104</c:v>
                </c:pt>
                <c:pt idx="12">
                  <c:v>46111</c:v>
                </c:pt>
                <c:pt idx="13">
                  <c:v>46118</c:v>
                </c:pt>
                <c:pt idx="14">
                  <c:v>46125</c:v>
                </c:pt>
                <c:pt idx="15">
                  <c:v>46132</c:v>
                </c:pt>
                <c:pt idx="16">
                  <c:v>46139</c:v>
                </c:pt>
                <c:pt idx="17">
                  <c:v>46146</c:v>
                </c:pt>
                <c:pt idx="18">
                  <c:v>46153</c:v>
                </c:pt>
                <c:pt idx="19">
                  <c:v>46160</c:v>
                </c:pt>
                <c:pt idx="20">
                  <c:v>46167</c:v>
                </c:pt>
                <c:pt idx="21">
                  <c:v>46174</c:v>
                </c:pt>
                <c:pt idx="22">
                  <c:v>46181</c:v>
                </c:pt>
                <c:pt idx="23">
                  <c:v>46188</c:v>
                </c:pt>
                <c:pt idx="24">
                  <c:v>46195</c:v>
                </c:pt>
                <c:pt idx="25">
                  <c:v>46202</c:v>
                </c:pt>
                <c:pt idx="26">
                  <c:v>46209</c:v>
                </c:pt>
                <c:pt idx="27">
                  <c:v>46216</c:v>
                </c:pt>
                <c:pt idx="28">
                  <c:v>46223</c:v>
                </c:pt>
                <c:pt idx="29">
                  <c:v>46230</c:v>
                </c:pt>
                <c:pt idx="30">
                  <c:v>46237</c:v>
                </c:pt>
                <c:pt idx="31">
                  <c:v>46244</c:v>
                </c:pt>
                <c:pt idx="32">
                  <c:v>46251</c:v>
                </c:pt>
                <c:pt idx="33">
                  <c:v>46258</c:v>
                </c:pt>
                <c:pt idx="34">
                  <c:v>46265</c:v>
                </c:pt>
                <c:pt idx="35">
                  <c:v>46272</c:v>
                </c:pt>
                <c:pt idx="36">
                  <c:v>46279</c:v>
                </c:pt>
                <c:pt idx="37">
                  <c:v>46286</c:v>
                </c:pt>
                <c:pt idx="38">
                  <c:v>46293</c:v>
                </c:pt>
                <c:pt idx="39">
                  <c:v>46300</c:v>
                </c:pt>
                <c:pt idx="40">
                  <c:v>46307</c:v>
                </c:pt>
                <c:pt idx="41">
                  <c:v>46314</c:v>
                </c:pt>
                <c:pt idx="42">
                  <c:v>46321</c:v>
                </c:pt>
                <c:pt idx="43">
                  <c:v>46328</c:v>
                </c:pt>
                <c:pt idx="44">
                  <c:v>46335</c:v>
                </c:pt>
                <c:pt idx="45">
                  <c:v>46342</c:v>
                </c:pt>
                <c:pt idx="46">
                  <c:v>46349</c:v>
                </c:pt>
                <c:pt idx="47">
                  <c:v>46356</c:v>
                </c:pt>
                <c:pt idx="48">
                  <c:v>46363</c:v>
                </c:pt>
                <c:pt idx="49">
                  <c:v>46370</c:v>
                </c:pt>
                <c:pt idx="50">
                  <c:v>46377</c:v>
                </c:pt>
                <c:pt idx="51">
                  <c:v>46384</c:v>
                </c:pt>
                <c:pt idx="52">
                  <c:v>46391</c:v>
                </c:pt>
              </c:numCache>
            </c:numRef>
          </c:cat>
          <c:val>
            <c:numRef>
              <c:f>'Acompanhamento Semanal'!$E$17:$BE$17</c:f>
              <c:numCache>
                <c:formatCode>_(* #,##0.00_);_(* \(#,##0.00\);_(* "-"??_);_(@_)</c:formatCode>
                <c:ptCount val="53"/>
                <c:pt idx="0">
                  <c:v>400</c:v>
                </c:pt>
                <c:pt idx="1">
                  <c:v>600</c:v>
                </c:pt>
                <c:pt idx="2">
                  <c:v>800</c:v>
                </c:pt>
                <c:pt idx="3">
                  <c:v>100</c:v>
                </c:pt>
                <c:pt idx="4">
                  <c:v>1000</c:v>
                </c:pt>
                <c:pt idx="5">
                  <c:v>2000</c:v>
                </c:pt>
                <c:pt idx="6">
                  <c:v>400</c:v>
                </c:pt>
                <c:pt idx="7">
                  <c:v>600</c:v>
                </c:pt>
                <c:pt idx="8">
                  <c:v>800</c:v>
                </c:pt>
                <c:pt idx="9">
                  <c:v>100</c:v>
                </c:pt>
                <c:pt idx="10">
                  <c:v>1000</c:v>
                </c:pt>
                <c:pt idx="11">
                  <c:v>400</c:v>
                </c:pt>
                <c:pt idx="12">
                  <c:v>600</c:v>
                </c:pt>
                <c:pt idx="13">
                  <c:v>800</c:v>
                </c:pt>
                <c:pt idx="14">
                  <c:v>100</c:v>
                </c:pt>
                <c:pt idx="15">
                  <c:v>1000</c:v>
                </c:pt>
                <c:pt idx="16">
                  <c:v>2000</c:v>
                </c:pt>
                <c:pt idx="17">
                  <c:v>400</c:v>
                </c:pt>
                <c:pt idx="18">
                  <c:v>600</c:v>
                </c:pt>
                <c:pt idx="19">
                  <c:v>800</c:v>
                </c:pt>
                <c:pt idx="20">
                  <c:v>100</c:v>
                </c:pt>
                <c:pt idx="21">
                  <c:v>1000</c:v>
                </c:pt>
                <c:pt idx="22">
                  <c:v>400</c:v>
                </c:pt>
                <c:pt idx="23">
                  <c:v>600</c:v>
                </c:pt>
                <c:pt idx="24">
                  <c:v>800</c:v>
                </c:pt>
                <c:pt idx="25">
                  <c:v>100</c:v>
                </c:pt>
                <c:pt idx="26">
                  <c:v>1000</c:v>
                </c:pt>
                <c:pt idx="27">
                  <c:v>2000</c:v>
                </c:pt>
                <c:pt idx="28">
                  <c:v>400</c:v>
                </c:pt>
                <c:pt idx="29">
                  <c:v>600</c:v>
                </c:pt>
                <c:pt idx="30">
                  <c:v>800</c:v>
                </c:pt>
                <c:pt idx="31">
                  <c:v>100</c:v>
                </c:pt>
                <c:pt idx="32">
                  <c:v>1000</c:v>
                </c:pt>
                <c:pt idx="33">
                  <c:v>400</c:v>
                </c:pt>
                <c:pt idx="34">
                  <c:v>600</c:v>
                </c:pt>
                <c:pt idx="35">
                  <c:v>800</c:v>
                </c:pt>
                <c:pt idx="36">
                  <c:v>100</c:v>
                </c:pt>
                <c:pt idx="37">
                  <c:v>1000</c:v>
                </c:pt>
                <c:pt idx="38">
                  <c:v>2000</c:v>
                </c:pt>
                <c:pt idx="39">
                  <c:v>400</c:v>
                </c:pt>
                <c:pt idx="40">
                  <c:v>600</c:v>
                </c:pt>
                <c:pt idx="41">
                  <c:v>800</c:v>
                </c:pt>
                <c:pt idx="42">
                  <c:v>100</c:v>
                </c:pt>
                <c:pt idx="43">
                  <c:v>1000</c:v>
                </c:pt>
                <c:pt idx="44">
                  <c:v>400</c:v>
                </c:pt>
                <c:pt idx="45">
                  <c:v>600</c:v>
                </c:pt>
                <c:pt idx="46">
                  <c:v>800</c:v>
                </c:pt>
                <c:pt idx="47">
                  <c:v>100</c:v>
                </c:pt>
                <c:pt idx="48">
                  <c:v>1000</c:v>
                </c:pt>
                <c:pt idx="49">
                  <c:v>2000</c:v>
                </c:pt>
                <c:pt idx="50">
                  <c:v>400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73E-4A1A-B5EE-E8383EA147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483664384"/>
        <c:axId val="483664944"/>
      </c:barChart>
      <c:lineChart>
        <c:grouping val="standard"/>
        <c:varyColors val="0"/>
        <c:ser>
          <c:idx val="0"/>
          <c:order val="0"/>
          <c:tx>
            <c:v>Meta</c:v>
          </c:tx>
          <c:spPr>
            <a:ln w="9525" cap="flat" cmpd="sng" algn="ctr">
              <a:solidFill>
                <a:schemeClr val="accent1">
                  <a:shade val="95000"/>
                  <a:satMod val="105000"/>
                </a:schemeClr>
              </a:solidFill>
              <a:prstDash val="solid"/>
              <a:round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marker>
            <c:symbol val="none"/>
          </c:marker>
          <c:cat>
            <c:numRef>
              <c:f>'Acompanhamento Semanal'!$E$15:$BE$15</c:f>
              <c:numCache>
                <c:formatCode>d\-mmm</c:formatCode>
                <c:ptCount val="53"/>
                <c:pt idx="0" formatCode="m/d/yyyy">
                  <c:v>46027</c:v>
                </c:pt>
                <c:pt idx="1">
                  <c:v>46034</c:v>
                </c:pt>
                <c:pt idx="2">
                  <c:v>46041</c:v>
                </c:pt>
                <c:pt idx="3">
                  <c:v>46048</c:v>
                </c:pt>
                <c:pt idx="4">
                  <c:v>46055</c:v>
                </c:pt>
                <c:pt idx="5">
                  <c:v>46062</c:v>
                </c:pt>
                <c:pt idx="6">
                  <c:v>46069</c:v>
                </c:pt>
                <c:pt idx="7">
                  <c:v>46076</c:v>
                </c:pt>
                <c:pt idx="8">
                  <c:v>46083</c:v>
                </c:pt>
                <c:pt idx="9">
                  <c:v>46090</c:v>
                </c:pt>
                <c:pt idx="10">
                  <c:v>46097</c:v>
                </c:pt>
                <c:pt idx="11">
                  <c:v>46104</c:v>
                </c:pt>
                <c:pt idx="12">
                  <c:v>46111</c:v>
                </c:pt>
                <c:pt idx="13">
                  <c:v>46118</c:v>
                </c:pt>
                <c:pt idx="14">
                  <c:v>46125</c:v>
                </c:pt>
                <c:pt idx="15">
                  <c:v>46132</c:v>
                </c:pt>
                <c:pt idx="16">
                  <c:v>46139</c:v>
                </c:pt>
                <c:pt idx="17">
                  <c:v>46146</c:v>
                </c:pt>
                <c:pt idx="18">
                  <c:v>46153</c:v>
                </c:pt>
                <c:pt idx="19">
                  <c:v>46160</c:v>
                </c:pt>
                <c:pt idx="20">
                  <c:v>46167</c:v>
                </c:pt>
                <c:pt idx="21">
                  <c:v>46174</c:v>
                </c:pt>
                <c:pt idx="22">
                  <c:v>46181</c:v>
                </c:pt>
                <c:pt idx="23">
                  <c:v>46188</c:v>
                </c:pt>
                <c:pt idx="24">
                  <c:v>46195</c:v>
                </c:pt>
                <c:pt idx="25">
                  <c:v>46202</c:v>
                </c:pt>
                <c:pt idx="26">
                  <c:v>46209</c:v>
                </c:pt>
                <c:pt idx="27">
                  <c:v>46216</c:v>
                </c:pt>
                <c:pt idx="28">
                  <c:v>46223</c:v>
                </c:pt>
                <c:pt idx="29">
                  <c:v>46230</c:v>
                </c:pt>
                <c:pt idx="30">
                  <c:v>46237</c:v>
                </c:pt>
                <c:pt idx="31">
                  <c:v>46244</c:v>
                </c:pt>
                <c:pt idx="32">
                  <c:v>46251</c:v>
                </c:pt>
                <c:pt idx="33">
                  <c:v>46258</c:v>
                </c:pt>
                <c:pt idx="34">
                  <c:v>46265</c:v>
                </c:pt>
                <c:pt idx="35">
                  <c:v>46272</c:v>
                </c:pt>
                <c:pt idx="36">
                  <c:v>46279</c:v>
                </c:pt>
                <c:pt idx="37">
                  <c:v>46286</c:v>
                </c:pt>
                <c:pt idx="38">
                  <c:v>46293</c:v>
                </c:pt>
                <c:pt idx="39">
                  <c:v>46300</c:v>
                </c:pt>
                <c:pt idx="40">
                  <c:v>46307</c:v>
                </c:pt>
                <c:pt idx="41">
                  <c:v>46314</c:v>
                </c:pt>
                <c:pt idx="42">
                  <c:v>46321</c:v>
                </c:pt>
                <c:pt idx="43">
                  <c:v>46328</c:v>
                </c:pt>
                <c:pt idx="44">
                  <c:v>46335</c:v>
                </c:pt>
                <c:pt idx="45">
                  <c:v>46342</c:v>
                </c:pt>
                <c:pt idx="46">
                  <c:v>46349</c:v>
                </c:pt>
                <c:pt idx="47">
                  <c:v>46356</c:v>
                </c:pt>
                <c:pt idx="48">
                  <c:v>46363</c:v>
                </c:pt>
                <c:pt idx="49">
                  <c:v>46370</c:v>
                </c:pt>
                <c:pt idx="50">
                  <c:v>46377</c:v>
                </c:pt>
                <c:pt idx="51">
                  <c:v>46384</c:v>
                </c:pt>
                <c:pt idx="52">
                  <c:v>46391</c:v>
                </c:pt>
              </c:numCache>
            </c:numRef>
          </c:cat>
          <c:val>
            <c:numRef>
              <c:f>'Acompanhamento Semanal'!$E$16:$BE$16</c:f>
              <c:numCache>
                <c:formatCode>_(* #,##0.00_);_(* \(#,##0.00\);_(* "-"??_);_(@_)</c:formatCode>
                <c:ptCount val="53"/>
                <c:pt idx="0">
                  <c:v>600</c:v>
                </c:pt>
                <c:pt idx="1">
                  <c:v>600</c:v>
                </c:pt>
                <c:pt idx="2">
                  <c:v>600</c:v>
                </c:pt>
                <c:pt idx="3">
                  <c:v>600</c:v>
                </c:pt>
                <c:pt idx="4">
                  <c:v>400</c:v>
                </c:pt>
                <c:pt idx="5">
                  <c:v>1000</c:v>
                </c:pt>
                <c:pt idx="6">
                  <c:v>600</c:v>
                </c:pt>
                <c:pt idx="7">
                  <c:v>600</c:v>
                </c:pt>
                <c:pt idx="8">
                  <c:v>600</c:v>
                </c:pt>
                <c:pt idx="9">
                  <c:v>600</c:v>
                </c:pt>
                <c:pt idx="10">
                  <c:v>600</c:v>
                </c:pt>
                <c:pt idx="11">
                  <c:v>600</c:v>
                </c:pt>
                <c:pt idx="12">
                  <c:v>600</c:v>
                </c:pt>
                <c:pt idx="13">
                  <c:v>600</c:v>
                </c:pt>
                <c:pt idx="14">
                  <c:v>600</c:v>
                </c:pt>
                <c:pt idx="15">
                  <c:v>600</c:v>
                </c:pt>
                <c:pt idx="16">
                  <c:v>600</c:v>
                </c:pt>
                <c:pt idx="17">
                  <c:v>600</c:v>
                </c:pt>
                <c:pt idx="18">
                  <c:v>600</c:v>
                </c:pt>
                <c:pt idx="19">
                  <c:v>600</c:v>
                </c:pt>
                <c:pt idx="20">
                  <c:v>600</c:v>
                </c:pt>
                <c:pt idx="21">
                  <c:v>600</c:v>
                </c:pt>
                <c:pt idx="22">
                  <c:v>600</c:v>
                </c:pt>
                <c:pt idx="23">
                  <c:v>600</c:v>
                </c:pt>
                <c:pt idx="24">
                  <c:v>600</c:v>
                </c:pt>
                <c:pt idx="25">
                  <c:v>600</c:v>
                </c:pt>
                <c:pt idx="26">
                  <c:v>600</c:v>
                </c:pt>
                <c:pt idx="27">
                  <c:v>600</c:v>
                </c:pt>
                <c:pt idx="28">
                  <c:v>600</c:v>
                </c:pt>
                <c:pt idx="29">
                  <c:v>600</c:v>
                </c:pt>
                <c:pt idx="30">
                  <c:v>600</c:v>
                </c:pt>
                <c:pt idx="31">
                  <c:v>600</c:v>
                </c:pt>
                <c:pt idx="32">
                  <c:v>600</c:v>
                </c:pt>
                <c:pt idx="33">
                  <c:v>600</c:v>
                </c:pt>
                <c:pt idx="34">
                  <c:v>600</c:v>
                </c:pt>
                <c:pt idx="35">
                  <c:v>600</c:v>
                </c:pt>
                <c:pt idx="36">
                  <c:v>600</c:v>
                </c:pt>
                <c:pt idx="37">
                  <c:v>600</c:v>
                </c:pt>
                <c:pt idx="38">
                  <c:v>600</c:v>
                </c:pt>
                <c:pt idx="39">
                  <c:v>600</c:v>
                </c:pt>
                <c:pt idx="40">
                  <c:v>600</c:v>
                </c:pt>
                <c:pt idx="41">
                  <c:v>600</c:v>
                </c:pt>
                <c:pt idx="42">
                  <c:v>600</c:v>
                </c:pt>
                <c:pt idx="43">
                  <c:v>600</c:v>
                </c:pt>
                <c:pt idx="44">
                  <c:v>600</c:v>
                </c:pt>
                <c:pt idx="45">
                  <c:v>600</c:v>
                </c:pt>
                <c:pt idx="46">
                  <c:v>600</c:v>
                </c:pt>
                <c:pt idx="47">
                  <c:v>600</c:v>
                </c:pt>
                <c:pt idx="48">
                  <c:v>600</c:v>
                </c:pt>
                <c:pt idx="49">
                  <c:v>600</c:v>
                </c:pt>
                <c:pt idx="50">
                  <c:v>500</c:v>
                </c:pt>
                <c:pt idx="51">
                  <c:v>1000</c:v>
                </c:pt>
                <c:pt idx="52" formatCode="General">
                  <c:v>800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73E-4A1A-B5EE-E8383EA147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83664384"/>
        <c:axId val="483664944"/>
      </c:lineChart>
      <c:dateAx>
        <c:axId val="483664384"/>
        <c:scaling>
          <c:orientation val="minMax"/>
        </c:scaling>
        <c:delete val="1"/>
        <c:axPos val="b"/>
        <c:numFmt formatCode="m/d/yyyy" sourceLinked="1"/>
        <c:majorTickMark val="none"/>
        <c:minorTickMark val="none"/>
        <c:tickLblPos val="nextTo"/>
        <c:crossAx val="483664944"/>
        <c:crosses val="autoZero"/>
        <c:auto val="1"/>
        <c:lblOffset val="100"/>
        <c:baseTimeUnit val="days"/>
      </c:dateAx>
      <c:valAx>
        <c:axId val="4836649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836643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7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050"/>
              <a:t>Previsto x Realizado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'Acompanhamento Semanal'!$B$64</c:f>
              <c:strCache>
                <c:ptCount val="1"/>
                <c:pt idx="0">
                  <c:v>Meta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tint val="50000"/>
                    <a:satMod val="300000"/>
                  </a:schemeClr>
                </a:gs>
                <a:gs pos="35000">
                  <a:schemeClr val="accent1">
                    <a:tint val="37000"/>
                    <a:satMod val="300000"/>
                  </a:schemeClr>
                </a:gs>
                <a:gs pos="100000">
                  <a:schemeClr val="accent1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1">
                  <a:shade val="95000"/>
                  <a:satMod val="105000"/>
                </a:schemeClr>
              </a:solidFill>
              <a:prstDash val="solid"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cat>
            <c:strRef>
              <c:f>'Acompanhamento Semanal'!$C$63:$D$63</c:f>
              <c:strCache>
                <c:ptCount val="2"/>
                <c:pt idx="0">
                  <c:v>Até agora</c:v>
                </c:pt>
                <c:pt idx="1">
                  <c:v>Total</c:v>
                </c:pt>
              </c:strCache>
            </c:strRef>
          </c:cat>
          <c:val>
            <c:numRef>
              <c:f>'Acompanhamento Semanal'!$C$64:$D$64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0A9-442A-BD5B-04357E1500E8}"/>
            </c:ext>
          </c:extLst>
        </c:ser>
        <c:ser>
          <c:idx val="1"/>
          <c:order val="1"/>
          <c:tx>
            <c:strRef>
              <c:f>'Acompanhamento Semanal'!$B$65</c:f>
              <c:strCache>
                <c:ptCount val="1"/>
                <c:pt idx="0">
                  <c:v>Realizado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tint val="50000"/>
                    <a:satMod val="300000"/>
                  </a:schemeClr>
                </a:gs>
                <a:gs pos="35000">
                  <a:schemeClr val="accent3">
                    <a:tint val="37000"/>
                    <a:satMod val="300000"/>
                  </a:schemeClr>
                </a:gs>
                <a:gs pos="100000">
                  <a:schemeClr val="accent3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3">
                  <a:shade val="95000"/>
                  <a:satMod val="105000"/>
                </a:schemeClr>
              </a:solidFill>
              <a:prstDash val="solid"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cat>
            <c:strRef>
              <c:f>'Acompanhamento Semanal'!$C$63:$D$63</c:f>
              <c:strCache>
                <c:ptCount val="2"/>
                <c:pt idx="0">
                  <c:v>Até agora</c:v>
                </c:pt>
                <c:pt idx="1">
                  <c:v>Total</c:v>
                </c:pt>
              </c:strCache>
            </c:strRef>
          </c:cat>
          <c:val>
            <c:numRef>
              <c:f>'Acompanhamento Semanal'!$C$65:$D$65</c:f>
              <c:numCache>
                <c:formatCode>_(* #,##0.00_);_(* \(#,##0.00\);_(* "-"??_);_(@_)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0A9-442A-BD5B-04357E1500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484017376"/>
        <c:axId val="484017936"/>
      </c:barChart>
      <c:catAx>
        <c:axId val="48401737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84017936"/>
        <c:crosses val="autoZero"/>
        <c:auto val="1"/>
        <c:lblAlgn val="ctr"/>
        <c:lblOffset val="100"/>
        <c:noMultiLvlLbl val="0"/>
      </c:catAx>
      <c:valAx>
        <c:axId val="48401793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840173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7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Evolução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'Acompanhamento Semanal'!$B$65</c:f>
              <c:strCache>
                <c:ptCount val="1"/>
                <c:pt idx="0">
                  <c:v>Realizado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tint val="50000"/>
                    <a:satMod val="300000"/>
                  </a:schemeClr>
                </a:gs>
                <a:gs pos="35000">
                  <a:schemeClr val="accent3">
                    <a:tint val="37000"/>
                    <a:satMod val="300000"/>
                  </a:schemeClr>
                </a:gs>
                <a:gs pos="100000">
                  <a:schemeClr val="accent3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3">
                  <a:shade val="95000"/>
                  <a:satMod val="105000"/>
                </a:schemeClr>
              </a:solidFill>
              <a:prstDash val="solid"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invertIfNegative val="0"/>
          <c:cat>
            <c:numRef>
              <c:f>'Acompanhamento Semanal'!$E$63:$BE$63</c:f>
              <c:numCache>
                <c:formatCode>d\-mmm</c:formatCode>
                <c:ptCount val="53"/>
                <c:pt idx="0" formatCode="m/d/yyyy">
                  <c:v>46027</c:v>
                </c:pt>
                <c:pt idx="1">
                  <c:v>46034</c:v>
                </c:pt>
                <c:pt idx="2">
                  <c:v>46041</c:v>
                </c:pt>
                <c:pt idx="3">
                  <c:v>46048</c:v>
                </c:pt>
                <c:pt idx="4">
                  <c:v>46055</c:v>
                </c:pt>
                <c:pt idx="5">
                  <c:v>46062</c:v>
                </c:pt>
                <c:pt idx="6">
                  <c:v>46069</c:v>
                </c:pt>
                <c:pt idx="7">
                  <c:v>46076</c:v>
                </c:pt>
                <c:pt idx="8">
                  <c:v>46083</c:v>
                </c:pt>
                <c:pt idx="9">
                  <c:v>46090</c:v>
                </c:pt>
                <c:pt idx="10">
                  <c:v>46097</c:v>
                </c:pt>
                <c:pt idx="11">
                  <c:v>46104</c:v>
                </c:pt>
                <c:pt idx="12">
                  <c:v>46111</c:v>
                </c:pt>
                <c:pt idx="13">
                  <c:v>46118</c:v>
                </c:pt>
                <c:pt idx="14">
                  <c:v>46125</c:v>
                </c:pt>
                <c:pt idx="15">
                  <c:v>46132</c:v>
                </c:pt>
                <c:pt idx="16">
                  <c:v>46139</c:v>
                </c:pt>
                <c:pt idx="17">
                  <c:v>46146</c:v>
                </c:pt>
                <c:pt idx="18">
                  <c:v>46153</c:v>
                </c:pt>
                <c:pt idx="19">
                  <c:v>46160</c:v>
                </c:pt>
                <c:pt idx="20">
                  <c:v>46167</c:v>
                </c:pt>
                <c:pt idx="21">
                  <c:v>46174</c:v>
                </c:pt>
                <c:pt idx="22">
                  <c:v>46181</c:v>
                </c:pt>
                <c:pt idx="23">
                  <c:v>46188</c:v>
                </c:pt>
                <c:pt idx="24">
                  <c:v>46195</c:v>
                </c:pt>
                <c:pt idx="25">
                  <c:v>46202</c:v>
                </c:pt>
                <c:pt idx="26">
                  <c:v>46209</c:v>
                </c:pt>
                <c:pt idx="27">
                  <c:v>46216</c:v>
                </c:pt>
                <c:pt idx="28">
                  <c:v>46223</c:v>
                </c:pt>
                <c:pt idx="29">
                  <c:v>46230</c:v>
                </c:pt>
                <c:pt idx="30">
                  <c:v>46237</c:v>
                </c:pt>
                <c:pt idx="31">
                  <c:v>46244</c:v>
                </c:pt>
                <c:pt idx="32">
                  <c:v>46251</c:v>
                </c:pt>
                <c:pt idx="33">
                  <c:v>46258</c:v>
                </c:pt>
                <c:pt idx="34">
                  <c:v>46265</c:v>
                </c:pt>
                <c:pt idx="35">
                  <c:v>46272</c:v>
                </c:pt>
                <c:pt idx="36">
                  <c:v>46279</c:v>
                </c:pt>
                <c:pt idx="37">
                  <c:v>46286</c:v>
                </c:pt>
                <c:pt idx="38">
                  <c:v>46293</c:v>
                </c:pt>
                <c:pt idx="39">
                  <c:v>46300</c:v>
                </c:pt>
                <c:pt idx="40">
                  <c:v>46307</c:v>
                </c:pt>
                <c:pt idx="41">
                  <c:v>46314</c:v>
                </c:pt>
                <c:pt idx="42">
                  <c:v>46321</c:v>
                </c:pt>
                <c:pt idx="43">
                  <c:v>46328</c:v>
                </c:pt>
                <c:pt idx="44">
                  <c:v>46335</c:v>
                </c:pt>
                <c:pt idx="45">
                  <c:v>46342</c:v>
                </c:pt>
                <c:pt idx="46">
                  <c:v>46349</c:v>
                </c:pt>
                <c:pt idx="47">
                  <c:v>46356</c:v>
                </c:pt>
                <c:pt idx="48">
                  <c:v>46363</c:v>
                </c:pt>
                <c:pt idx="49">
                  <c:v>46370</c:v>
                </c:pt>
                <c:pt idx="50">
                  <c:v>46377</c:v>
                </c:pt>
                <c:pt idx="51">
                  <c:v>46384</c:v>
                </c:pt>
                <c:pt idx="52">
                  <c:v>46391</c:v>
                </c:pt>
              </c:numCache>
            </c:numRef>
          </c:cat>
          <c:val>
            <c:numRef>
              <c:f>'Acompanhamento Semanal'!$E$65:$BE$65</c:f>
              <c:numCache>
                <c:formatCode>_(* #,##0.00_);_(* \(#,##0.00\);_(* "-"??_);_(@_)</c:formatCode>
                <c:ptCount val="53"/>
              </c:numCache>
            </c:numRef>
          </c:val>
          <c:extLst>
            <c:ext xmlns:c16="http://schemas.microsoft.com/office/drawing/2014/chart" uri="{C3380CC4-5D6E-409C-BE32-E72D297353CC}">
              <c16:uniqueId val="{00000000-6D80-4693-9CC4-117D09F0A3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484022416"/>
        <c:axId val="484022976"/>
      </c:barChart>
      <c:lineChart>
        <c:grouping val="standard"/>
        <c:varyColors val="0"/>
        <c:ser>
          <c:idx val="0"/>
          <c:order val="0"/>
          <c:tx>
            <c:strRef>
              <c:f>'Acompanhamento Semanal'!$B$64</c:f>
              <c:strCache>
                <c:ptCount val="1"/>
                <c:pt idx="0">
                  <c:v>Meta</c:v>
                </c:pt>
              </c:strCache>
            </c:strRef>
          </c:tx>
          <c:spPr>
            <a:ln w="9525" cap="flat" cmpd="sng" algn="ctr">
              <a:solidFill>
                <a:schemeClr val="accent1">
                  <a:shade val="95000"/>
                  <a:satMod val="105000"/>
                </a:schemeClr>
              </a:solidFill>
              <a:prstDash val="solid"/>
              <a:round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marker>
            <c:symbol val="none"/>
          </c:marker>
          <c:cat>
            <c:numRef>
              <c:f>'Acompanhamento Semanal'!$E$63:$BE$63</c:f>
              <c:numCache>
                <c:formatCode>d\-mmm</c:formatCode>
                <c:ptCount val="53"/>
                <c:pt idx="0" formatCode="m/d/yyyy">
                  <c:v>46027</c:v>
                </c:pt>
                <c:pt idx="1">
                  <c:v>46034</c:v>
                </c:pt>
                <c:pt idx="2">
                  <c:v>46041</c:v>
                </c:pt>
                <c:pt idx="3">
                  <c:v>46048</c:v>
                </c:pt>
                <c:pt idx="4">
                  <c:v>46055</c:v>
                </c:pt>
                <c:pt idx="5">
                  <c:v>46062</c:v>
                </c:pt>
                <c:pt idx="6">
                  <c:v>46069</c:v>
                </c:pt>
                <c:pt idx="7">
                  <c:v>46076</c:v>
                </c:pt>
                <c:pt idx="8">
                  <c:v>46083</c:v>
                </c:pt>
                <c:pt idx="9">
                  <c:v>46090</c:v>
                </c:pt>
                <c:pt idx="10">
                  <c:v>46097</c:v>
                </c:pt>
                <c:pt idx="11">
                  <c:v>46104</c:v>
                </c:pt>
                <c:pt idx="12">
                  <c:v>46111</c:v>
                </c:pt>
                <c:pt idx="13">
                  <c:v>46118</c:v>
                </c:pt>
                <c:pt idx="14">
                  <c:v>46125</c:v>
                </c:pt>
                <c:pt idx="15">
                  <c:v>46132</c:v>
                </c:pt>
                <c:pt idx="16">
                  <c:v>46139</c:v>
                </c:pt>
                <c:pt idx="17">
                  <c:v>46146</c:v>
                </c:pt>
                <c:pt idx="18">
                  <c:v>46153</c:v>
                </c:pt>
                <c:pt idx="19">
                  <c:v>46160</c:v>
                </c:pt>
                <c:pt idx="20">
                  <c:v>46167</c:v>
                </c:pt>
                <c:pt idx="21">
                  <c:v>46174</c:v>
                </c:pt>
                <c:pt idx="22">
                  <c:v>46181</c:v>
                </c:pt>
                <c:pt idx="23">
                  <c:v>46188</c:v>
                </c:pt>
                <c:pt idx="24">
                  <c:v>46195</c:v>
                </c:pt>
                <c:pt idx="25">
                  <c:v>46202</c:v>
                </c:pt>
                <c:pt idx="26">
                  <c:v>46209</c:v>
                </c:pt>
                <c:pt idx="27">
                  <c:v>46216</c:v>
                </c:pt>
                <c:pt idx="28">
                  <c:v>46223</c:v>
                </c:pt>
                <c:pt idx="29">
                  <c:v>46230</c:v>
                </c:pt>
                <c:pt idx="30">
                  <c:v>46237</c:v>
                </c:pt>
                <c:pt idx="31">
                  <c:v>46244</c:v>
                </c:pt>
                <c:pt idx="32">
                  <c:v>46251</c:v>
                </c:pt>
                <c:pt idx="33">
                  <c:v>46258</c:v>
                </c:pt>
                <c:pt idx="34">
                  <c:v>46265</c:v>
                </c:pt>
                <c:pt idx="35">
                  <c:v>46272</c:v>
                </c:pt>
                <c:pt idx="36">
                  <c:v>46279</c:v>
                </c:pt>
                <c:pt idx="37">
                  <c:v>46286</c:v>
                </c:pt>
                <c:pt idx="38">
                  <c:v>46293</c:v>
                </c:pt>
                <c:pt idx="39">
                  <c:v>46300</c:v>
                </c:pt>
                <c:pt idx="40">
                  <c:v>46307</c:v>
                </c:pt>
                <c:pt idx="41">
                  <c:v>46314</c:v>
                </c:pt>
                <c:pt idx="42">
                  <c:v>46321</c:v>
                </c:pt>
                <c:pt idx="43">
                  <c:v>46328</c:v>
                </c:pt>
                <c:pt idx="44">
                  <c:v>46335</c:v>
                </c:pt>
                <c:pt idx="45">
                  <c:v>46342</c:v>
                </c:pt>
                <c:pt idx="46">
                  <c:v>46349</c:v>
                </c:pt>
                <c:pt idx="47">
                  <c:v>46356</c:v>
                </c:pt>
                <c:pt idx="48">
                  <c:v>46363</c:v>
                </c:pt>
                <c:pt idx="49">
                  <c:v>46370</c:v>
                </c:pt>
                <c:pt idx="50">
                  <c:v>46377</c:v>
                </c:pt>
                <c:pt idx="51">
                  <c:v>46384</c:v>
                </c:pt>
                <c:pt idx="52">
                  <c:v>46391</c:v>
                </c:pt>
              </c:numCache>
            </c:numRef>
          </c:cat>
          <c:val>
            <c:numRef>
              <c:f>'Acompanhamento Semanal'!$E$64:$BE$64</c:f>
              <c:numCache>
                <c:formatCode>_(* #,##0.00_);_(* \(#,##0.00\);_(* "-"??_);_(@_)</c:formatCode>
                <c:ptCount val="53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D80-4693-9CC4-117D09F0A3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84022416"/>
        <c:axId val="484022976"/>
      </c:lineChart>
      <c:dateAx>
        <c:axId val="484022416"/>
        <c:scaling>
          <c:orientation val="minMax"/>
        </c:scaling>
        <c:delete val="1"/>
        <c:axPos val="b"/>
        <c:numFmt formatCode="m/d/yyyy" sourceLinked="1"/>
        <c:majorTickMark val="none"/>
        <c:minorTickMark val="none"/>
        <c:tickLblPos val="nextTo"/>
        <c:crossAx val="484022976"/>
        <c:crosses val="autoZero"/>
        <c:auto val="1"/>
        <c:lblOffset val="100"/>
        <c:baseTimeUnit val="days"/>
      </c:dateAx>
      <c:valAx>
        <c:axId val="4840229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840224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7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41302846978139"/>
          <c:y val="8.0018159892175603E-2"/>
          <c:w val="0.85213749522678595"/>
          <c:h val="0.56585883521316604"/>
        </c:manualLayout>
      </c:layout>
      <c:barChart>
        <c:barDir val="col"/>
        <c:grouping val="clustered"/>
        <c:varyColors val="0"/>
        <c:ser>
          <c:idx val="1"/>
          <c:order val="1"/>
          <c:tx>
            <c:strRef>
              <c:f>'Objetivos e Metas'!$B$11</c:f>
              <c:strCache>
                <c:ptCount val="1"/>
                <c:pt idx="0">
                  <c:v>Realizado</c:v>
                </c:pt>
              </c:strCache>
            </c:strRef>
          </c:tx>
          <c:invertIfNegative val="0"/>
          <c:cat>
            <c:strRef>
              <c:f>'Objetivos e Metas'!$D$9:$O$9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Metas'!$D$11:$O$11</c:f>
              <c:numCache>
                <c:formatCode>_(* #,##0.00_);_(* \(#,##0.00\);_(* "-"??_);_(@_)</c:formatCode>
                <c:ptCount val="12"/>
                <c:pt idx="0">
                  <c:v>5000</c:v>
                </c:pt>
                <c:pt idx="1">
                  <c:v>5000</c:v>
                </c:pt>
                <c:pt idx="2">
                  <c:v>5500</c:v>
                </c:pt>
                <c:pt idx="3">
                  <c:v>9000</c:v>
                </c:pt>
                <c:pt idx="4">
                  <c:v>5000</c:v>
                </c:pt>
                <c:pt idx="5">
                  <c:v>10000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326-4215-9BFC-6013438557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77562000"/>
        <c:axId val="277567440"/>
      </c:barChart>
      <c:lineChart>
        <c:grouping val="standard"/>
        <c:varyColors val="0"/>
        <c:ser>
          <c:idx val="0"/>
          <c:order val="0"/>
          <c:tx>
            <c:strRef>
              <c:f>'Objetivos e Metas'!$B$10</c:f>
              <c:strCache>
                <c:ptCount val="1"/>
                <c:pt idx="0">
                  <c:v>Meta/Previsto</c:v>
                </c:pt>
              </c:strCache>
            </c:strRef>
          </c:tx>
          <c:cat>
            <c:strRef>
              <c:f>'Objetivos e Metas'!$D$9:$O$9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Metas'!$D$10:$O$10</c:f>
              <c:numCache>
                <c:formatCode>_(* #,##0.00_);_(* \(#,##0.00\);_(* "-"??_);_(@_)</c:formatCode>
                <c:ptCount val="12"/>
                <c:pt idx="0">
                  <c:v>4500</c:v>
                </c:pt>
                <c:pt idx="1">
                  <c:v>4500</c:v>
                </c:pt>
                <c:pt idx="2">
                  <c:v>5000</c:v>
                </c:pt>
                <c:pt idx="3">
                  <c:v>5000</c:v>
                </c:pt>
                <c:pt idx="4">
                  <c:v>5500</c:v>
                </c:pt>
                <c:pt idx="5">
                  <c:v>5500</c:v>
                </c:pt>
                <c:pt idx="6">
                  <c:v>6000</c:v>
                </c:pt>
                <c:pt idx="7">
                  <c:v>6000</c:v>
                </c:pt>
                <c:pt idx="8">
                  <c:v>6500</c:v>
                </c:pt>
                <c:pt idx="9">
                  <c:v>7000</c:v>
                </c:pt>
                <c:pt idx="10">
                  <c:v>7000</c:v>
                </c:pt>
                <c:pt idx="11">
                  <c:v>7500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326-4215-9BFC-6013438557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77562000"/>
        <c:axId val="277567440"/>
      </c:lineChart>
      <c:catAx>
        <c:axId val="27756200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pt-BR"/>
          </a:p>
        </c:txPr>
        <c:crossAx val="277567440"/>
        <c:crosses val="autoZero"/>
        <c:auto val="1"/>
        <c:lblAlgn val="ctr"/>
        <c:lblOffset val="100"/>
        <c:noMultiLvlLbl val="0"/>
      </c:catAx>
      <c:valAx>
        <c:axId val="277567440"/>
        <c:scaling>
          <c:orientation val="minMax"/>
        </c:scaling>
        <c:delete val="0"/>
        <c:axPos val="l"/>
        <c:majorGridlines/>
        <c:numFmt formatCode="_(* #,##0.00_);_(* \(#,##0.00\);_(* &quot;-&quot;??_);_(@_)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pt-BR"/>
          </a:p>
        </c:txPr>
        <c:crossAx val="277562000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sz="900"/>
          </a:pPr>
          <a:endParaRPr lang="pt-BR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8740157480314898" l="0.196850393700787" r="0.196850393700787" t="0.78740157480314898" header="0.31496062992126" footer="0.31496062992126"/>
    <c:pageSetup orientation="portrait"/>
  </c:printSettings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4126060419404701"/>
          <c:y val="8.0018159892175603E-2"/>
          <c:w val="0.851122179795056"/>
          <c:h val="0.56585883521316604"/>
        </c:manualLayout>
      </c:layout>
      <c:barChart>
        <c:barDir val="col"/>
        <c:grouping val="clustered"/>
        <c:varyColors val="0"/>
        <c:ser>
          <c:idx val="1"/>
          <c:order val="1"/>
          <c:tx>
            <c:strRef>
              <c:f>'Objetivos e Metas'!$B$15</c:f>
              <c:strCache>
                <c:ptCount val="1"/>
                <c:pt idx="0">
                  <c:v>Realizado</c:v>
                </c:pt>
              </c:strCache>
            </c:strRef>
          </c:tx>
          <c:invertIfNegative val="0"/>
          <c:cat>
            <c:strRef>
              <c:f>'Objetivos e Metas'!$D$13:$O$13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Metas'!$D$15:$O$15</c:f>
              <c:numCache>
                <c:formatCode>_(* #,##0.00_);_(* \(#,##0.00\);_(* "-"??_);_(@_)</c:formatCode>
                <c:ptCount val="12"/>
                <c:pt idx="0">
                  <c:v>700</c:v>
                </c:pt>
                <c:pt idx="1">
                  <c:v>900</c:v>
                </c:pt>
                <c:pt idx="2">
                  <c:v>1300</c:v>
                </c:pt>
                <c:pt idx="3">
                  <c:v>1000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8C2-4C0C-B5A8-D2FE90F016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77564720"/>
        <c:axId val="277555472"/>
      </c:barChart>
      <c:lineChart>
        <c:grouping val="standard"/>
        <c:varyColors val="0"/>
        <c:ser>
          <c:idx val="0"/>
          <c:order val="0"/>
          <c:tx>
            <c:strRef>
              <c:f>'Objetivos e Metas'!$B$14</c:f>
              <c:strCache>
                <c:ptCount val="1"/>
                <c:pt idx="0">
                  <c:v>Meta/Previsto</c:v>
                </c:pt>
              </c:strCache>
            </c:strRef>
          </c:tx>
          <c:cat>
            <c:strRef>
              <c:f>'Objetivos e Metas'!$D$13:$O$13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Metas'!$D$14:$O$14</c:f>
              <c:numCache>
                <c:formatCode>_(* #,##0.00_);_(* \(#,##0.00\);_(* "-"??_);_(@_)</c:formatCode>
                <c:ptCount val="12"/>
                <c:pt idx="0">
                  <c:v>1000</c:v>
                </c:pt>
                <c:pt idx="1">
                  <c:v>900</c:v>
                </c:pt>
                <c:pt idx="2">
                  <c:v>1200</c:v>
                </c:pt>
                <c:pt idx="3">
                  <c:v>1200</c:v>
                </c:pt>
                <c:pt idx="4">
                  <c:v>1200</c:v>
                </c:pt>
                <c:pt idx="5">
                  <c:v>1200</c:v>
                </c:pt>
                <c:pt idx="6">
                  <c:v>1200</c:v>
                </c:pt>
                <c:pt idx="7">
                  <c:v>1200</c:v>
                </c:pt>
                <c:pt idx="8">
                  <c:v>1200</c:v>
                </c:pt>
                <c:pt idx="9">
                  <c:v>1200</c:v>
                </c:pt>
                <c:pt idx="10">
                  <c:v>1200</c:v>
                </c:pt>
                <c:pt idx="11">
                  <c:v>1200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8C2-4C0C-B5A8-D2FE90F016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77564720"/>
        <c:axId val="277555472"/>
      </c:lineChart>
      <c:catAx>
        <c:axId val="27756472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pt-BR"/>
          </a:p>
        </c:txPr>
        <c:crossAx val="277555472"/>
        <c:crosses val="autoZero"/>
        <c:auto val="1"/>
        <c:lblAlgn val="ctr"/>
        <c:lblOffset val="100"/>
        <c:noMultiLvlLbl val="0"/>
      </c:catAx>
      <c:valAx>
        <c:axId val="277555472"/>
        <c:scaling>
          <c:orientation val="minMax"/>
        </c:scaling>
        <c:delete val="0"/>
        <c:axPos val="l"/>
        <c:majorGridlines/>
        <c:numFmt formatCode="_(* #,##0.00_);_(* \(#,##0.00\);_(* &quot;-&quot;??_);_(@_)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pt-BR"/>
          </a:p>
        </c:txPr>
        <c:crossAx val="277564720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sz="900"/>
          </a:pPr>
          <a:endParaRPr lang="pt-BR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41302846978139"/>
          <c:y val="8.0018159892175603E-2"/>
          <c:w val="0.85213749522678595"/>
          <c:h val="0.56585883521316604"/>
        </c:manualLayout>
      </c:layout>
      <c:barChart>
        <c:barDir val="col"/>
        <c:grouping val="clustered"/>
        <c:varyColors val="0"/>
        <c:ser>
          <c:idx val="1"/>
          <c:order val="1"/>
          <c:tx>
            <c:strRef>
              <c:f>'Objetivos e Metas'!$B$29</c:f>
              <c:strCache>
                <c:ptCount val="1"/>
                <c:pt idx="0">
                  <c:v>Realizado</c:v>
                </c:pt>
              </c:strCache>
            </c:strRef>
          </c:tx>
          <c:invertIfNegative val="0"/>
          <c:cat>
            <c:strRef>
              <c:f>'Objetivos e Metas'!$D$27:$O$27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Metas'!$D$29:$O$29</c:f>
              <c:numCache>
                <c:formatCode>_(* #,##0.00_);_(* \(#,##0.00\);_(* "-"??_);_(@_)</c:formatCode>
                <c:ptCount val="12"/>
                <c:pt idx="0">
                  <c:v>5000</c:v>
                </c:pt>
                <c:pt idx="1">
                  <c:v>3000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D45-41E2-9840-E34AC51859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77559280"/>
        <c:axId val="277564176"/>
      </c:barChart>
      <c:lineChart>
        <c:grouping val="standard"/>
        <c:varyColors val="0"/>
        <c:ser>
          <c:idx val="0"/>
          <c:order val="0"/>
          <c:tx>
            <c:strRef>
              <c:f>'Objetivos e Metas'!$B$28</c:f>
              <c:strCache>
                <c:ptCount val="1"/>
                <c:pt idx="0">
                  <c:v>Meta/Previsto</c:v>
                </c:pt>
              </c:strCache>
            </c:strRef>
          </c:tx>
          <c:cat>
            <c:strRef>
              <c:f>'Objetivos e Metas'!$D$27:$O$27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Metas'!$D$28:$O$28</c:f>
              <c:numCache>
                <c:formatCode>_(* #,##0.00_);_(* \(#,##0.00\);_(* "-"??_);_(@_)</c:formatCode>
                <c:ptCount val="12"/>
                <c:pt idx="0">
                  <c:v>4500</c:v>
                </c:pt>
                <c:pt idx="1">
                  <c:v>4500</c:v>
                </c:pt>
                <c:pt idx="2">
                  <c:v>5000</c:v>
                </c:pt>
                <c:pt idx="3">
                  <c:v>5000</c:v>
                </c:pt>
                <c:pt idx="4">
                  <c:v>5500</c:v>
                </c:pt>
                <c:pt idx="5">
                  <c:v>5500</c:v>
                </c:pt>
                <c:pt idx="6">
                  <c:v>6000</c:v>
                </c:pt>
                <c:pt idx="7">
                  <c:v>6000</c:v>
                </c:pt>
                <c:pt idx="8">
                  <c:v>6500</c:v>
                </c:pt>
                <c:pt idx="9">
                  <c:v>7000</c:v>
                </c:pt>
                <c:pt idx="10">
                  <c:v>7000</c:v>
                </c:pt>
                <c:pt idx="11">
                  <c:v>7500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D45-41E2-9840-E34AC51859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77559280"/>
        <c:axId val="277564176"/>
      </c:lineChart>
      <c:catAx>
        <c:axId val="27755928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pt-BR"/>
          </a:p>
        </c:txPr>
        <c:crossAx val="277564176"/>
        <c:crosses val="autoZero"/>
        <c:auto val="1"/>
        <c:lblAlgn val="ctr"/>
        <c:lblOffset val="100"/>
        <c:noMultiLvlLbl val="0"/>
      </c:catAx>
      <c:valAx>
        <c:axId val="277564176"/>
        <c:scaling>
          <c:orientation val="minMax"/>
        </c:scaling>
        <c:delete val="0"/>
        <c:axPos val="l"/>
        <c:majorGridlines/>
        <c:numFmt formatCode="_(* #,##0.00_);_(* \(#,##0.00\);_(* &quot;-&quot;??_);_(@_)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pt-BR"/>
          </a:p>
        </c:txPr>
        <c:crossAx val="277559280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sz="900"/>
          </a:pPr>
          <a:endParaRPr lang="pt-BR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8740157480314898" l="0.196850393700787" r="0.196850393700787" t="0.78740157480314898" header="0.31496062992126" footer="0.31496062992126"/>
    <c:pageSetup orientation="portrait"/>
  </c:printSettings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4126060419404701"/>
          <c:y val="8.0018159892175603E-2"/>
          <c:w val="0.851122179795056"/>
          <c:h val="0.56585883521316604"/>
        </c:manualLayout>
      </c:layout>
      <c:barChart>
        <c:barDir val="col"/>
        <c:grouping val="clustered"/>
        <c:varyColors val="0"/>
        <c:ser>
          <c:idx val="1"/>
          <c:order val="1"/>
          <c:tx>
            <c:strRef>
              <c:f>'Objetivos e Metas'!$B$33</c:f>
              <c:strCache>
                <c:ptCount val="1"/>
                <c:pt idx="0">
                  <c:v>Realizado</c:v>
                </c:pt>
              </c:strCache>
            </c:strRef>
          </c:tx>
          <c:invertIfNegative val="0"/>
          <c:cat>
            <c:strRef>
              <c:f>'Objetivos e Metas'!$D$31:$O$31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Metas'!$D$33:$O$33</c:f>
              <c:numCache>
                <c:formatCode>General</c:formatCode>
                <c:ptCount val="12"/>
                <c:pt idx="0">
                  <c:v>789</c:v>
                </c:pt>
                <c:pt idx="1">
                  <c:v>901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563-44EC-AD79-0BCA8D0435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77560368"/>
        <c:axId val="277563632"/>
      </c:barChart>
      <c:lineChart>
        <c:grouping val="standard"/>
        <c:varyColors val="0"/>
        <c:ser>
          <c:idx val="0"/>
          <c:order val="0"/>
          <c:tx>
            <c:strRef>
              <c:f>'Objetivos e Metas'!$B$32</c:f>
              <c:strCache>
                <c:ptCount val="1"/>
                <c:pt idx="0">
                  <c:v>Meta/Previsto</c:v>
                </c:pt>
              </c:strCache>
            </c:strRef>
          </c:tx>
          <c:cat>
            <c:strRef>
              <c:f>'Objetivos e Metas'!$D$31:$O$31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Metas'!$D$32:$O$32</c:f>
              <c:numCache>
                <c:formatCode>General</c:formatCode>
                <c:ptCount val="12"/>
                <c:pt idx="0">
                  <c:v>800</c:v>
                </c:pt>
                <c:pt idx="1">
                  <c:v>900</c:v>
                </c:pt>
                <c:pt idx="2">
                  <c:v>1000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563-44EC-AD79-0BCA8D0435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77560368"/>
        <c:axId val="277563632"/>
      </c:lineChart>
      <c:catAx>
        <c:axId val="27756036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pt-BR"/>
          </a:p>
        </c:txPr>
        <c:crossAx val="277563632"/>
        <c:crosses val="autoZero"/>
        <c:auto val="1"/>
        <c:lblAlgn val="ctr"/>
        <c:lblOffset val="100"/>
        <c:noMultiLvlLbl val="0"/>
      </c:catAx>
      <c:valAx>
        <c:axId val="2775636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pt-BR"/>
          </a:p>
        </c:txPr>
        <c:crossAx val="277560368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sz="900"/>
          </a:pPr>
          <a:endParaRPr lang="pt-BR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41302846978139"/>
          <c:y val="8.0018159892175603E-2"/>
          <c:w val="0.85213749522678595"/>
          <c:h val="0.56585883521316604"/>
        </c:manualLayout>
      </c:layout>
      <c:barChart>
        <c:barDir val="col"/>
        <c:grouping val="clustered"/>
        <c:varyColors val="0"/>
        <c:ser>
          <c:idx val="1"/>
          <c:order val="1"/>
          <c:tx>
            <c:strRef>
              <c:f>'Objetivos e Metas'!$B$47</c:f>
              <c:strCache>
                <c:ptCount val="1"/>
                <c:pt idx="0">
                  <c:v>Realizado</c:v>
                </c:pt>
              </c:strCache>
            </c:strRef>
          </c:tx>
          <c:invertIfNegative val="0"/>
          <c:cat>
            <c:strRef>
              <c:f>'Objetivos e Metas'!$D$45:$O$45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Metas'!$D$47:$O$47</c:f>
              <c:numCache>
                <c:formatCode>_(* #,##0.00_);_(* \(#,##0.00\);_(* "-"??_);_(@_)</c:formatCode>
                <c:ptCount val="12"/>
                <c:pt idx="0">
                  <c:v>12000</c:v>
                </c:pt>
                <c:pt idx="1">
                  <c:v>10800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8B7-4ABD-BEEF-FF00E31318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77565808"/>
        <c:axId val="277556560"/>
      </c:barChart>
      <c:lineChart>
        <c:grouping val="standard"/>
        <c:varyColors val="0"/>
        <c:ser>
          <c:idx val="0"/>
          <c:order val="0"/>
          <c:tx>
            <c:strRef>
              <c:f>'Objetivos e Metas'!$B$46</c:f>
              <c:strCache>
                <c:ptCount val="1"/>
                <c:pt idx="0">
                  <c:v>Meta/Previsto</c:v>
                </c:pt>
              </c:strCache>
            </c:strRef>
          </c:tx>
          <c:cat>
            <c:strRef>
              <c:f>'Objetivos e Metas'!$D$45:$O$45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Metas'!$D$46:$O$46</c:f>
              <c:numCache>
                <c:formatCode>_(* #,##0.00_);_(* \(#,##0.00\);_(* "-"??_);_(@_)</c:formatCode>
                <c:ptCount val="12"/>
                <c:pt idx="0">
                  <c:v>10000</c:v>
                </c:pt>
                <c:pt idx="1">
                  <c:v>11000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8B7-4ABD-BEEF-FF00E31318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77565808"/>
        <c:axId val="277556560"/>
      </c:lineChart>
      <c:catAx>
        <c:axId val="277565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pt-BR"/>
          </a:p>
        </c:txPr>
        <c:crossAx val="277556560"/>
        <c:crosses val="autoZero"/>
        <c:auto val="1"/>
        <c:lblAlgn val="ctr"/>
        <c:lblOffset val="100"/>
        <c:noMultiLvlLbl val="0"/>
      </c:catAx>
      <c:valAx>
        <c:axId val="277556560"/>
        <c:scaling>
          <c:orientation val="minMax"/>
        </c:scaling>
        <c:delete val="0"/>
        <c:axPos val="l"/>
        <c:majorGridlines/>
        <c:numFmt formatCode="_(* #,##0.00_);_(* \(#,##0.00\);_(* &quot;-&quot;??_);_(@_)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pt-BR"/>
          </a:p>
        </c:txPr>
        <c:crossAx val="277565808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sz="900"/>
          </a:pPr>
          <a:endParaRPr lang="pt-BR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8740157480314898" l="0.196850393700787" r="0.196850393700787" t="0.78740157480314898" header="0.31496062992126" footer="0.31496062992126"/>
    <c:pageSetup orientation="portrait"/>
  </c:printSettings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4126060419404701"/>
          <c:y val="8.0018159892175603E-2"/>
          <c:w val="0.851122179795056"/>
          <c:h val="0.56585883521316604"/>
        </c:manualLayout>
      </c:layout>
      <c:barChart>
        <c:barDir val="col"/>
        <c:grouping val="clustered"/>
        <c:varyColors val="0"/>
        <c:ser>
          <c:idx val="1"/>
          <c:order val="1"/>
          <c:tx>
            <c:strRef>
              <c:f>'Objetivos e Metas'!$B$51</c:f>
              <c:strCache>
                <c:ptCount val="1"/>
                <c:pt idx="0">
                  <c:v>Realizado</c:v>
                </c:pt>
              </c:strCache>
            </c:strRef>
          </c:tx>
          <c:invertIfNegative val="0"/>
          <c:cat>
            <c:strRef>
              <c:f>'Objetivos e Metas'!$D$49:$O$49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Metas'!$D$51:$O$51</c:f>
              <c:numCache>
                <c:formatCode>General</c:formatCode>
                <c:ptCount val="12"/>
                <c:pt idx="0">
                  <c:v>12</c:v>
                </c:pt>
                <c:pt idx="1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12B-42D8-9F97-BE9C755A41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77558736"/>
        <c:axId val="277561456"/>
      </c:barChart>
      <c:lineChart>
        <c:grouping val="standard"/>
        <c:varyColors val="0"/>
        <c:ser>
          <c:idx val="0"/>
          <c:order val="0"/>
          <c:tx>
            <c:strRef>
              <c:f>'Objetivos e Metas'!$B$50</c:f>
              <c:strCache>
                <c:ptCount val="1"/>
                <c:pt idx="0">
                  <c:v>Meta/Previsto</c:v>
                </c:pt>
              </c:strCache>
            </c:strRef>
          </c:tx>
          <c:cat>
            <c:strRef>
              <c:f>'Objetivos e Metas'!$D$49:$O$49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Metas'!$D$50:$O$50</c:f>
              <c:numCache>
                <c:formatCode>General</c:formatCode>
                <c:ptCount val="12"/>
                <c:pt idx="0">
                  <c:v>10</c:v>
                </c:pt>
                <c:pt idx="1">
                  <c:v>12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12B-42D8-9F97-BE9C755A41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77558736"/>
        <c:axId val="277561456"/>
      </c:lineChart>
      <c:catAx>
        <c:axId val="27755873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pt-BR"/>
          </a:p>
        </c:txPr>
        <c:crossAx val="277561456"/>
        <c:crosses val="autoZero"/>
        <c:auto val="1"/>
        <c:lblAlgn val="ctr"/>
        <c:lblOffset val="100"/>
        <c:noMultiLvlLbl val="0"/>
      </c:catAx>
      <c:valAx>
        <c:axId val="27756145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pt-BR"/>
          </a:p>
        </c:txPr>
        <c:crossAx val="277558736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sz="900"/>
          </a:pPr>
          <a:endParaRPr lang="pt-BR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41302846978139"/>
          <c:y val="8.0018159892175603E-2"/>
          <c:w val="0.85213749522678595"/>
          <c:h val="0.56585883521316604"/>
        </c:manualLayout>
      </c:layout>
      <c:barChart>
        <c:barDir val="col"/>
        <c:grouping val="clustered"/>
        <c:varyColors val="0"/>
        <c:ser>
          <c:idx val="1"/>
          <c:order val="1"/>
          <c:tx>
            <c:strRef>
              <c:f>'Objetivos e Metas'!$B$65</c:f>
              <c:strCache>
                <c:ptCount val="1"/>
                <c:pt idx="0">
                  <c:v>Realizado</c:v>
                </c:pt>
              </c:strCache>
            </c:strRef>
          </c:tx>
          <c:invertIfNegative val="0"/>
          <c:cat>
            <c:strRef>
              <c:f>'Objetivos e Metas'!$D$63:$O$63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Metas'!$D$65:$O$65</c:f>
              <c:numCache>
                <c:formatCode>General</c:formatCode>
                <c:ptCount val="12"/>
                <c:pt idx="0">
                  <c:v>1</c:v>
                </c:pt>
                <c:pt idx="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300-492B-AF35-B465609731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77567984"/>
        <c:axId val="277553296"/>
      </c:barChart>
      <c:lineChart>
        <c:grouping val="standard"/>
        <c:varyColors val="0"/>
        <c:ser>
          <c:idx val="0"/>
          <c:order val="0"/>
          <c:tx>
            <c:strRef>
              <c:f>'Objetivos e Metas'!$B$64</c:f>
              <c:strCache>
                <c:ptCount val="1"/>
                <c:pt idx="0">
                  <c:v>Meta/Previsto</c:v>
                </c:pt>
              </c:strCache>
            </c:strRef>
          </c:tx>
          <c:cat>
            <c:strRef>
              <c:f>'Objetivos e Metas'!$D$63:$O$63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Metas'!$D$64:$O$64</c:f>
              <c:numCache>
                <c:formatCode>General</c:formatCode>
                <c:ptCount val="12"/>
                <c:pt idx="0">
                  <c:v>1</c:v>
                </c:pt>
                <c:pt idx="1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300-492B-AF35-B465609731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77567984"/>
        <c:axId val="277553296"/>
      </c:lineChart>
      <c:catAx>
        <c:axId val="27756798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pt-BR"/>
          </a:p>
        </c:txPr>
        <c:crossAx val="277553296"/>
        <c:crosses val="autoZero"/>
        <c:auto val="1"/>
        <c:lblAlgn val="ctr"/>
        <c:lblOffset val="100"/>
        <c:noMultiLvlLbl val="0"/>
      </c:catAx>
      <c:valAx>
        <c:axId val="27755329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pt-BR"/>
          </a:p>
        </c:txPr>
        <c:crossAx val="277567984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sz="900"/>
          </a:pPr>
          <a:endParaRPr lang="pt-BR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8740157480314898" l="0.196850393700787" r="0.196850393700787" t="0.78740157480314898" header="0.31496062992126" footer="0.31496062992126"/>
    <c:pageSetup orientation="portrait"/>
  </c:printSettings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4126060419404701"/>
          <c:y val="8.0018159892175603E-2"/>
          <c:w val="0.851122179795056"/>
          <c:h val="0.56585883521316604"/>
        </c:manualLayout>
      </c:layout>
      <c:barChart>
        <c:barDir val="col"/>
        <c:grouping val="clustered"/>
        <c:varyColors val="0"/>
        <c:ser>
          <c:idx val="1"/>
          <c:order val="1"/>
          <c:tx>
            <c:strRef>
              <c:f>'Objetivos e Metas'!$B$69</c:f>
              <c:strCache>
                <c:ptCount val="1"/>
                <c:pt idx="0">
                  <c:v>Realizado</c:v>
                </c:pt>
              </c:strCache>
            </c:strRef>
          </c:tx>
          <c:invertIfNegative val="0"/>
          <c:cat>
            <c:strRef>
              <c:f>'Objetivos e Metas'!$D$67:$O$67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Metas'!$D$69:$O$69</c:f>
              <c:numCache>
                <c:formatCode>General</c:formatCode>
                <c:ptCount val="12"/>
                <c:pt idx="0">
                  <c:v>50</c:v>
                </c:pt>
                <c:pt idx="1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E3D-43A3-A6C0-5ECCEAD2DE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78508464"/>
        <c:axId val="278500304"/>
      </c:barChart>
      <c:lineChart>
        <c:grouping val="standard"/>
        <c:varyColors val="0"/>
        <c:ser>
          <c:idx val="0"/>
          <c:order val="0"/>
          <c:tx>
            <c:strRef>
              <c:f>'Objetivos e Metas'!$B$68</c:f>
              <c:strCache>
                <c:ptCount val="1"/>
                <c:pt idx="0">
                  <c:v>Meta/Previsto</c:v>
                </c:pt>
              </c:strCache>
            </c:strRef>
          </c:tx>
          <c:cat>
            <c:strRef>
              <c:f>'Objetivos e Metas'!$D$67:$O$67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Metas'!$D$68:$O$68</c:f>
              <c:numCache>
                <c:formatCode>General</c:formatCode>
                <c:ptCount val="12"/>
                <c:pt idx="0">
                  <c:v>100</c:v>
                </c:pt>
                <c:pt idx="1">
                  <c:v>200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E3D-43A3-A6C0-5ECCEAD2DE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78508464"/>
        <c:axId val="278500304"/>
      </c:lineChart>
      <c:catAx>
        <c:axId val="27850846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pt-BR"/>
          </a:p>
        </c:txPr>
        <c:crossAx val="278500304"/>
        <c:crosses val="autoZero"/>
        <c:auto val="1"/>
        <c:lblAlgn val="ctr"/>
        <c:lblOffset val="100"/>
        <c:noMultiLvlLbl val="0"/>
      </c:catAx>
      <c:valAx>
        <c:axId val="27850030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pt-BR"/>
          </a:p>
        </c:txPr>
        <c:crossAx val="278508464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sz="900"/>
          </a:pPr>
          <a:endParaRPr lang="pt-BR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41302846978139"/>
          <c:y val="8.0018159892175603E-2"/>
          <c:w val="0.85213749522678595"/>
          <c:h val="0.56585883521316604"/>
        </c:manualLayout>
      </c:layout>
      <c:barChart>
        <c:barDir val="col"/>
        <c:grouping val="clustered"/>
        <c:varyColors val="0"/>
        <c:ser>
          <c:idx val="1"/>
          <c:order val="1"/>
          <c:tx>
            <c:strRef>
              <c:f>'Objetivos e Metas'!$B$83</c:f>
              <c:strCache>
                <c:ptCount val="1"/>
                <c:pt idx="0">
                  <c:v>Realizado</c:v>
                </c:pt>
              </c:strCache>
            </c:strRef>
          </c:tx>
          <c:invertIfNegative val="0"/>
          <c:cat>
            <c:strRef>
              <c:f>'Objetivos e Metas'!$D$81:$O$81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Metas'!$D$83:$O$83</c:f>
              <c:numCache>
                <c:formatCode>General</c:formatCode>
                <c:ptCount val="12"/>
                <c:pt idx="0">
                  <c:v>4</c:v>
                </c:pt>
                <c:pt idx="1">
                  <c:v>2</c:v>
                </c:pt>
                <c:pt idx="2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3B0-4595-9DD5-ABAEF582F2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78505744"/>
        <c:axId val="278496496"/>
      </c:barChart>
      <c:lineChart>
        <c:grouping val="standard"/>
        <c:varyColors val="0"/>
        <c:ser>
          <c:idx val="0"/>
          <c:order val="0"/>
          <c:tx>
            <c:strRef>
              <c:f>'Objetivos e Metas'!$B$82</c:f>
              <c:strCache>
                <c:ptCount val="1"/>
                <c:pt idx="0">
                  <c:v>Meta/Previsto</c:v>
                </c:pt>
              </c:strCache>
            </c:strRef>
          </c:tx>
          <c:cat>
            <c:strRef>
              <c:f>'Objetivos e Metas'!$D$81:$O$81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Metas'!$D$82:$O$82</c:f>
              <c:numCache>
                <c:formatCode>General</c:formatCode>
                <c:ptCount val="12"/>
                <c:pt idx="0">
                  <c:v>4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3B0-4595-9DD5-ABAEF582F2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78505744"/>
        <c:axId val="278496496"/>
      </c:lineChart>
      <c:catAx>
        <c:axId val="27850574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pt-BR"/>
          </a:p>
        </c:txPr>
        <c:crossAx val="278496496"/>
        <c:crosses val="autoZero"/>
        <c:auto val="1"/>
        <c:lblAlgn val="ctr"/>
        <c:lblOffset val="100"/>
        <c:noMultiLvlLbl val="0"/>
      </c:catAx>
      <c:valAx>
        <c:axId val="27849649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pt-BR"/>
          </a:p>
        </c:txPr>
        <c:crossAx val="278505744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sz="900"/>
          </a:pPr>
          <a:endParaRPr lang="pt-BR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8740157480314898" l="0.196850393700787" r="0.196850393700787" t="0.78740157480314898" header="0.31496062992126" footer="0.31496062992126"/>
    <c:pageSetup orientation="portrait"/>
  </c:printSettings>
</c:chartSpace>
</file>

<file path=xl/charts/chart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4126060419404701"/>
          <c:y val="8.0018159892175603E-2"/>
          <c:w val="0.851122179795056"/>
          <c:h val="0.56585883521316604"/>
        </c:manualLayout>
      </c:layout>
      <c:barChart>
        <c:barDir val="col"/>
        <c:grouping val="clustered"/>
        <c:varyColors val="0"/>
        <c:ser>
          <c:idx val="1"/>
          <c:order val="1"/>
          <c:tx>
            <c:strRef>
              <c:f>'Objetivos e Metas'!$B$87</c:f>
              <c:strCache>
                <c:ptCount val="1"/>
                <c:pt idx="0">
                  <c:v>Realizado</c:v>
                </c:pt>
              </c:strCache>
            </c:strRef>
          </c:tx>
          <c:invertIfNegative val="0"/>
          <c:cat>
            <c:strRef>
              <c:f>'Objetivos e Metas'!$D$85:$O$85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Metas'!$D$87:$O$87</c:f>
              <c:numCache>
                <c:formatCode>General</c:formatCode>
                <c:ptCount val="12"/>
                <c:pt idx="0">
                  <c:v>2.5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A85-4856-9F8F-33DD126D70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78503024"/>
        <c:axId val="278501936"/>
      </c:barChart>
      <c:lineChart>
        <c:grouping val="standard"/>
        <c:varyColors val="0"/>
        <c:ser>
          <c:idx val="0"/>
          <c:order val="0"/>
          <c:tx>
            <c:strRef>
              <c:f>'Objetivos e Metas'!$B$86</c:f>
              <c:strCache>
                <c:ptCount val="1"/>
                <c:pt idx="0">
                  <c:v>Meta/Previsto</c:v>
                </c:pt>
              </c:strCache>
            </c:strRef>
          </c:tx>
          <c:cat>
            <c:strRef>
              <c:f>'Objetivos e Metas'!$D$85:$O$85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Metas'!$D$86:$O$86</c:f>
              <c:numCache>
                <c:formatCode>General</c:formatCode>
                <c:ptCount val="12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A85-4856-9F8F-33DD126D70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78503024"/>
        <c:axId val="278501936"/>
      </c:lineChart>
      <c:catAx>
        <c:axId val="27850302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pt-BR"/>
          </a:p>
        </c:txPr>
        <c:crossAx val="278501936"/>
        <c:crosses val="autoZero"/>
        <c:auto val="1"/>
        <c:lblAlgn val="ctr"/>
        <c:lblOffset val="100"/>
        <c:noMultiLvlLbl val="0"/>
      </c:catAx>
      <c:valAx>
        <c:axId val="27850193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pt-BR"/>
          </a:p>
        </c:txPr>
        <c:crossAx val="278503024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sz="900"/>
          </a:pPr>
          <a:endParaRPr lang="pt-BR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41302846978139"/>
          <c:y val="8.0018159892175603E-2"/>
          <c:w val="0.85213749522678595"/>
          <c:h val="0.56585883521316604"/>
        </c:manualLayout>
      </c:layout>
      <c:barChart>
        <c:barDir val="col"/>
        <c:grouping val="clustered"/>
        <c:varyColors val="0"/>
        <c:ser>
          <c:idx val="1"/>
          <c:order val="1"/>
          <c:tx>
            <c:strRef>
              <c:f>'Objetivos e Metas (2)'!$B$11</c:f>
              <c:strCache>
                <c:ptCount val="1"/>
                <c:pt idx="0">
                  <c:v>Realizado</c:v>
                </c:pt>
              </c:strCache>
            </c:strRef>
          </c:tx>
          <c:invertIfNegative val="0"/>
          <c:cat>
            <c:strRef>
              <c:f>'Objetivos e Metas (2)'!$D$9:$O$9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 (2)'!$D$11:$O$11</c:f>
              <c:numCache>
                <c:formatCode>_(* #,##0.00_);_(* \(#,##0.00\);_(* "-"??_);_(@_)</c:formatCode>
                <c:ptCount val="12"/>
                <c:pt idx="0">
                  <c:v>5000</c:v>
                </c:pt>
                <c:pt idx="1">
                  <c:v>5000</c:v>
                </c:pt>
                <c:pt idx="2">
                  <c:v>5500</c:v>
                </c:pt>
                <c:pt idx="3">
                  <c:v>9000</c:v>
                </c:pt>
                <c:pt idx="4">
                  <c:v>5000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05A-415E-A2C7-B0E5AF3491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79217984"/>
        <c:axId val="323730416"/>
      </c:barChart>
      <c:lineChart>
        <c:grouping val="standard"/>
        <c:varyColors val="0"/>
        <c:ser>
          <c:idx val="0"/>
          <c:order val="0"/>
          <c:tx>
            <c:strRef>
              <c:f>'Objetivos e Metas (2)'!$B$10</c:f>
              <c:strCache>
                <c:ptCount val="1"/>
                <c:pt idx="0">
                  <c:v>Meta/Previsto</c:v>
                </c:pt>
              </c:strCache>
            </c:strRef>
          </c:tx>
          <c:cat>
            <c:strRef>
              <c:f>'Objetivos e Metas (2)'!$D$9:$O$9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 (2)'!$D$10:$O$10</c:f>
              <c:numCache>
                <c:formatCode>_(* #,##0.00_);_(* \(#,##0.00\);_(* "-"??_);_(@_)</c:formatCode>
                <c:ptCount val="12"/>
                <c:pt idx="0">
                  <c:v>4500</c:v>
                </c:pt>
                <c:pt idx="1">
                  <c:v>4500</c:v>
                </c:pt>
                <c:pt idx="2">
                  <c:v>5000</c:v>
                </c:pt>
                <c:pt idx="3">
                  <c:v>5000</c:v>
                </c:pt>
                <c:pt idx="4">
                  <c:v>5500</c:v>
                </c:pt>
                <c:pt idx="5">
                  <c:v>5500</c:v>
                </c:pt>
                <c:pt idx="6">
                  <c:v>6000</c:v>
                </c:pt>
                <c:pt idx="7">
                  <c:v>6000</c:v>
                </c:pt>
                <c:pt idx="8">
                  <c:v>6500</c:v>
                </c:pt>
                <c:pt idx="9">
                  <c:v>7000</c:v>
                </c:pt>
                <c:pt idx="10">
                  <c:v>7000</c:v>
                </c:pt>
                <c:pt idx="11">
                  <c:v>7500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05A-415E-A2C7-B0E5AF3491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79217984"/>
        <c:axId val="323730416"/>
      </c:lineChart>
      <c:catAx>
        <c:axId val="27921798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pt-BR"/>
          </a:p>
        </c:txPr>
        <c:crossAx val="323730416"/>
        <c:crosses val="autoZero"/>
        <c:auto val="1"/>
        <c:lblAlgn val="ctr"/>
        <c:lblOffset val="100"/>
        <c:noMultiLvlLbl val="0"/>
      </c:catAx>
      <c:valAx>
        <c:axId val="323730416"/>
        <c:scaling>
          <c:orientation val="minMax"/>
        </c:scaling>
        <c:delete val="0"/>
        <c:axPos val="l"/>
        <c:majorGridlines/>
        <c:numFmt formatCode="_(* #,##0.00_);_(* \(#,##0.00\);_(* &quot;-&quot;??_);_(@_)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pt-BR"/>
          </a:p>
        </c:txPr>
        <c:crossAx val="279217984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sz="900"/>
          </a:pPr>
          <a:endParaRPr lang="pt-BR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8740157480314898" l="0.196850393700787" r="0.196850393700787" t="0.78740157480314898" header="0.31496062992126" footer="0.31496062992126"/>
    <c:pageSetup orientation="portrait"/>
  </c:printSettings>
</c:chartSpace>
</file>

<file path=xl/charts/chart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4126060419404701"/>
          <c:y val="8.0018159892175603E-2"/>
          <c:w val="0.851122179795056"/>
          <c:h val="0.56585883521316604"/>
        </c:manualLayout>
      </c:layout>
      <c:barChart>
        <c:barDir val="col"/>
        <c:grouping val="clustered"/>
        <c:varyColors val="0"/>
        <c:ser>
          <c:idx val="1"/>
          <c:order val="1"/>
          <c:tx>
            <c:strRef>
              <c:f>'Objetivos e Metas (2)'!$B$15</c:f>
              <c:strCache>
                <c:ptCount val="1"/>
                <c:pt idx="0">
                  <c:v>Realizado</c:v>
                </c:pt>
              </c:strCache>
            </c:strRef>
          </c:tx>
          <c:invertIfNegative val="0"/>
          <c:cat>
            <c:strRef>
              <c:f>'Objetivos e Metas (2)'!$D$13:$O$13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 (2)'!$D$15:$O$15</c:f>
              <c:numCache>
                <c:formatCode>_(* #,##0.00_);_(* \(#,##0.00\);_(* "-"??_);_(@_)</c:formatCode>
                <c:ptCount val="12"/>
                <c:pt idx="0">
                  <c:v>700</c:v>
                </c:pt>
                <c:pt idx="1">
                  <c:v>900</c:v>
                </c:pt>
                <c:pt idx="2">
                  <c:v>1300</c:v>
                </c:pt>
                <c:pt idx="3">
                  <c:v>1000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B29-4948-9E3D-ECAB37CB2B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3721168"/>
        <c:axId val="323723888"/>
      </c:barChart>
      <c:lineChart>
        <c:grouping val="standard"/>
        <c:varyColors val="0"/>
        <c:ser>
          <c:idx val="0"/>
          <c:order val="0"/>
          <c:tx>
            <c:strRef>
              <c:f>'Objetivos e Metas (2)'!$B$14</c:f>
              <c:strCache>
                <c:ptCount val="1"/>
                <c:pt idx="0">
                  <c:v>Meta/Previsto</c:v>
                </c:pt>
              </c:strCache>
            </c:strRef>
          </c:tx>
          <c:cat>
            <c:strRef>
              <c:f>'Objetivos e Metas (2)'!$D$13:$O$13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 (2)'!$D$14:$O$14</c:f>
              <c:numCache>
                <c:formatCode>_(* #,##0.00_);_(* \(#,##0.00\);_(* "-"??_);_(@_)</c:formatCode>
                <c:ptCount val="12"/>
                <c:pt idx="0">
                  <c:v>1000</c:v>
                </c:pt>
                <c:pt idx="1">
                  <c:v>900</c:v>
                </c:pt>
                <c:pt idx="2">
                  <c:v>1200</c:v>
                </c:pt>
                <c:pt idx="3">
                  <c:v>1200</c:v>
                </c:pt>
                <c:pt idx="4">
                  <c:v>1200</c:v>
                </c:pt>
                <c:pt idx="5">
                  <c:v>1200</c:v>
                </c:pt>
                <c:pt idx="6">
                  <c:v>1200</c:v>
                </c:pt>
                <c:pt idx="7">
                  <c:v>1200</c:v>
                </c:pt>
                <c:pt idx="8">
                  <c:v>1200</c:v>
                </c:pt>
                <c:pt idx="9">
                  <c:v>1200</c:v>
                </c:pt>
                <c:pt idx="10">
                  <c:v>1200</c:v>
                </c:pt>
                <c:pt idx="11">
                  <c:v>1200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B29-4948-9E3D-ECAB37CB2B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23721168"/>
        <c:axId val="323723888"/>
      </c:lineChart>
      <c:catAx>
        <c:axId val="32372116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pt-BR"/>
          </a:p>
        </c:txPr>
        <c:crossAx val="323723888"/>
        <c:crosses val="autoZero"/>
        <c:auto val="1"/>
        <c:lblAlgn val="ctr"/>
        <c:lblOffset val="100"/>
        <c:noMultiLvlLbl val="0"/>
      </c:catAx>
      <c:valAx>
        <c:axId val="323723888"/>
        <c:scaling>
          <c:orientation val="minMax"/>
        </c:scaling>
        <c:delete val="0"/>
        <c:axPos val="l"/>
        <c:majorGridlines/>
        <c:numFmt formatCode="_(* #,##0.00_);_(* \(#,##0.00\);_(* &quot;-&quot;??_);_(@_)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pt-BR"/>
          </a:p>
        </c:txPr>
        <c:crossAx val="323721168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sz="900"/>
          </a:pPr>
          <a:endParaRPr lang="pt-BR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41302846978139"/>
          <c:y val="8.0018159892175603E-2"/>
          <c:w val="0.85213749522678595"/>
          <c:h val="0.56585883521316604"/>
        </c:manualLayout>
      </c:layout>
      <c:barChart>
        <c:barDir val="col"/>
        <c:grouping val="clustered"/>
        <c:varyColors val="0"/>
        <c:ser>
          <c:idx val="1"/>
          <c:order val="1"/>
          <c:tx>
            <c:strRef>
              <c:f>'Objetivos e Metas (2)'!$B$29</c:f>
              <c:strCache>
                <c:ptCount val="1"/>
                <c:pt idx="0">
                  <c:v>Realizado</c:v>
                </c:pt>
              </c:strCache>
            </c:strRef>
          </c:tx>
          <c:invertIfNegative val="0"/>
          <c:cat>
            <c:strRef>
              <c:f>'Objetivos e Metas (2)'!$D$27:$O$27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 (2)'!$D$29:$O$29</c:f>
              <c:numCache>
                <c:formatCode>_(* #,##0.00_);_(* \(#,##0.00\);_(* "-"??_);_(@_)</c:formatCode>
                <c:ptCount val="12"/>
                <c:pt idx="0">
                  <c:v>5000</c:v>
                </c:pt>
                <c:pt idx="1">
                  <c:v>3000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E60-4FB4-A80C-B1B5A6C9D0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8143648"/>
        <c:axId val="178144192"/>
      </c:barChart>
      <c:lineChart>
        <c:grouping val="standard"/>
        <c:varyColors val="0"/>
        <c:ser>
          <c:idx val="0"/>
          <c:order val="0"/>
          <c:tx>
            <c:strRef>
              <c:f>'Objetivos e Metas (2)'!$B$28</c:f>
              <c:strCache>
                <c:ptCount val="1"/>
                <c:pt idx="0">
                  <c:v>Meta/Previsto</c:v>
                </c:pt>
              </c:strCache>
            </c:strRef>
          </c:tx>
          <c:cat>
            <c:strRef>
              <c:f>'Objetivos e Metas (2)'!$D$27:$O$27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 (2)'!$D$28:$O$28</c:f>
              <c:numCache>
                <c:formatCode>_(* #,##0.00_);_(* \(#,##0.00\);_(* "-"??_);_(@_)</c:formatCode>
                <c:ptCount val="12"/>
                <c:pt idx="0">
                  <c:v>4500</c:v>
                </c:pt>
                <c:pt idx="1">
                  <c:v>4500</c:v>
                </c:pt>
                <c:pt idx="2">
                  <c:v>5000</c:v>
                </c:pt>
                <c:pt idx="3">
                  <c:v>5000</c:v>
                </c:pt>
                <c:pt idx="4">
                  <c:v>5500</c:v>
                </c:pt>
                <c:pt idx="5">
                  <c:v>5500</c:v>
                </c:pt>
                <c:pt idx="6">
                  <c:v>6000</c:v>
                </c:pt>
                <c:pt idx="7">
                  <c:v>6000</c:v>
                </c:pt>
                <c:pt idx="8">
                  <c:v>6500</c:v>
                </c:pt>
                <c:pt idx="9">
                  <c:v>7000</c:v>
                </c:pt>
                <c:pt idx="10">
                  <c:v>7000</c:v>
                </c:pt>
                <c:pt idx="11">
                  <c:v>7500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E60-4FB4-A80C-B1B5A6C9D0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8143648"/>
        <c:axId val="178144192"/>
      </c:lineChart>
      <c:catAx>
        <c:axId val="17814364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pt-BR"/>
          </a:p>
        </c:txPr>
        <c:crossAx val="178144192"/>
        <c:crosses val="autoZero"/>
        <c:auto val="1"/>
        <c:lblAlgn val="ctr"/>
        <c:lblOffset val="100"/>
        <c:noMultiLvlLbl val="0"/>
      </c:catAx>
      <c:valAx>
        <c:axId val="178144192"/>
        <c:scaling>
          <c:orientation val="minMax"/>
        </c:scaling>
        <c:delete val="0"/>
        <c:axPos val="l"/>
        <c:majorGridlines/>
        <c:numFmt formatCode="_(* #,##0.00_);_(* \(#,##0.00\);_(* &quot;-&quot;??_);_(@_)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pt-BR"/>
          </a:p>
        </c:txPr>
        <c:crossAx val="178143648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sz="900"/>
          </a:pPr>
          <a:endParaRPr lang="pt-BR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8740157480314898" l="0.196850393700787" r="0.196850393700787" t="0.78740157480314898" header="0.31496062992126" footer="0.31496062992126"/>
    <c:pageSetup orientation="portrait"/>
  </c:printSettings>
</c:chartSpace>
</file>

<file path=xl/charts/chart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4126060419404701"/>
          <c:y val="8.0018159892175603E-2"/>
          <c:w val="0.851122179795056"/>
          <c:h val="0.56585883521316604"/>
        </c:manualLayout>
      </c:layout>
      <c:barChart>
        <c:barDir val="col"/>
        <c:grouping val="clustered"/>
        <c:varyColors val="0"/>
        <c:ser>
          <c:idx val="1"/>
          <c:order val="1"/>
          <c:tx>
            <c:strRef>
              <c:f>'Objetivos e Metas (2)'!$B$33</c:f>
              <c:strCache>
                <c:ptCount val="1"/>
                <c:pt idx="0">
                  <c:v>Realizado</c:v>
                </c:pt>
              </c:strCache>
            </c:strRef>
          </c:tx>
          <c:invertIfNegative val="0"/>
          <c:cat>
            <c:strRef>
              <c:f>'Objetivos e Metas (2)'!$D$31:$O$31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 (2)'!$D$33:$O$33</c:f>
              <c:numCache>
                <c:formatCode>General</c:formatCode>
                <c:ptCount val="12"/>
                <c:pt idx="0">
                  <c:v>789</c:v>
                </c:pt>
                <c:pt idx="1">
                  <c:v>901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C5-4804-B390-4DD9AAA8B3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81768048"/>
        <c:axId val="381771856"/>
      </c:barChart>
      <c:lineChart>
        <c:grouping val="standard"/>
        <c:varyColors val="0"/>
        <c:ser>
          <c:idx val="0"/>
          <c:order val="0"/>
          <c:tx>
            <c:strRef>
              <c:f>'Objetivos e Metas (2)'!$B$32</c:f>
              <c:strCache>
                <c:ptCount val="1"/>
                <c:pt idx="0">
                  <c:v>Meta/Previsto</c:v>
                </c:pt>
              </c:strCache>
            </c:strRef>
          </c:tx>
          <c:cat>
            <c:strRef>
              <c:f>'Objetivos e Metas (2)'!$D$31:$O$31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 (2)'!$D$32:$O$32</c:f>
              <c:numCache>
                <c:formatCode>General</c:formatCode>
                <c:ptCount val="12"/>
                <c:pt idx="0">
                  <c:v>800</c:v>
                </c:pt>
                <c:pt idx="1">
                  <c:v>900</c:v>
                </c:pt>
                <c:pt idx="2">
                  <c:v>1000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BC5-4804-B390-4DD9AAA8B3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1768048"/>
        <c:axId val="381771856"/>
      </c:lineChart>
      <c:catAx>
        <c:axId val="38176804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pt-BR"/>
          </a:p>
        </c:txPr>
        <c:crossAx val="381771856"/>
        <c:crosses val="autoZero"/>
        <c:auto val="1"/>
        <c:lblAlgn val="ctr"/>
        <c:lblOffset val="100"/>
        <c:noMultiLvlLbl val="0"/>
      </c:catAx>
      <c:valAx>
        <c:axId val="38177185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pt-BR"/>
          </a:p>
        </c:txPr>
        <c:crossAx val="381768048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sz="900"/>
          </a:pPr>
          <a:endParaRPr lang="pt-BR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41302846978139"/>
          <c:y val="8.0018159892175603E-2"/>
          <c:w val="0.85213749522678595"/>
          <c:h val="0.56585883521316604"/>
        </c:manualLayout>
      </c:layout>
      <c:barChart>
        <c:barDir val="col"/>
        <c:grouping val="clustered"/>
        <c:varyColors val="0"/>
        <c:ser>
          <c:idx val="1"/>
          <c:order val="1"/>
          <c:tx>
            <c:strRef>
              <c:f>'Objetivos e Metas (2)'!$B$47</c:f>
              <c:strCache>
                <c:ptCount val="1"/>
                <c:pt idx="0">
                  <c:v>Realizado</c:v>
                </c:pt>
              </c:strCache>
            </c:strRef>
          </c:tx>
          <c:invertIfNegative val="0"/>
          <c:cat>
            <c:strRef>
              <c:f>'Objetivos e Metas (2)'!$D$45:$O$45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 (2)'!$D$47:$O$47</c:f>
              <c:numCache>
                <c:formatCode>_(* #,##0.00_);_(* \(#,##0.00\);_(* "-"??_);_(@_)</c:formatCode>
                <c:ptCount val="12"/>
                <c:pt idx="0">
                  <c:v>12000</c:v>
                </c:pt>
                <c:pt idx="1">
                  <c:v>10800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310-4659-AB91-286ACE4DCB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81776208"/>
        <c:axId val="381777296"/>
      </c:barChart>
      <c:lineChart>
        <c:grouping val="standard"/>
        <c:varyColors val="0"/>
        <c:ser>
          <c:idx val="0"/>
          <c:order val="0"/>
          <c:tx>
            <c:strRef>
              <c:f>'Objetivos e Metas (2)'!$B$46</c:f>
              <c:strCache>
                <c:ptCount val="1"/>
                <c:pt idx="0">
                  <c:v>Meta/Previsto</c:v>
                </c:pt>
              </c:strCache>
            </c:strRef>
          </c:tx>
          <c:cat>
            <c:strRef>
              <c:f>'Objetivos e Metas (2)'!$D$45:$O$45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 (2)'!$D$46:$O$46</c:f>
              <c:numCache>
                <c:formatCode>_(* #,##0.00_);_(* \(#,##0.00\);_(* "-"??_);_(@_)</c:formatCode>
                <c:ptCount val="12"/>
                <c:pt idx="0">
                  <c:v>10000</c:v>
                </c:pt>
                <c:pt idx="1">
                  <c:v>11000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310-4659-AB91-286ACE4DCB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1776208"/>
        <c:axId val="381777296"/>
      </c:lineChart>
      <c:catAx>
        <c:axId val="3817762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pt-BR"/>
          </a:p>
        </c:txPr>
        <c:crossAx val="381777296"/>
        <c:crosses val="autoZero"/>
        <c:auto val="1"/>
        <c:lblAlgn val="ctr"/>
        <c:lblOffset val="100"/>
        <c:noMultiLvlLbl val="0"/>
      </c:catAx>
      <c:valAx>
        <c:axId val="381777296"/>
        <c:scaling>
          <c:orientation val="minMax"/>
        </c:scaling>
        <c:delete val="0"/>
        <c:axPos val="l"/>
        <c:majorGridlines/>
        <c:numFmt formatCode="_(* #,##0.00_);_(* \(#,##0.00\);_(* &quot;-&quot;??_);_(@_)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pt-BR"/>
          </a:p>
        </c:txPr>
        <c:crossAx val="381776208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sz="900"/>
          </a:pPr>
          <a:endParaRPr lang="pt-BR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8740157480314898" l="0.196850393700787" r="0.196850393700787" t="0.78740157480314898" header="0.31496062992126" footer="0.31496062992126"/>
    <c:pageSetup orientation="portrait"/>
  </c:printSettings>
</c:chartSpace>
</file>

<file path=xl/charts/chart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4126060419404701"/>
          <c:y val="8.0018159892175603E-2"/>
          <c:w val="0.851122179795056"/>
          <c:h val="0.56585883521316604"/>
        </c:manualLayout>
      </c:layout>
      <c:barChart>
        <c:barDir val="col"/>
        <c:grouping val="clustered"/>
        <c:varyColors val="0"/>
        <c:ser>
          <c:idx val="1"/>
          <c:order val="1"/>
          <c:tx>
            <c:strRef>
              <c:f>'Objetivos e Metas (2)'!$B$51</c:f>
              <c:strCache>
                <c:ptCount val="1"/>
                <c:pt idx="0">
                  <c:v>Realizado</c:v>
                </c:pt>
              </c:strCache>
            </c:strRef>
          </c:tx>
          <c:invertIfNegative val="0"/>
          <c:cat>
            <c:strRef>
              <c:f>'Objetivos e Metas (2)'!$D$49:$O$49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 (2)'!$D$51:$O$51</c:f>
              <c:numCache>
                <c:formatCode>General</c:formatCode>
                <c:ptCount val="12"/>
                <c:pt idx="0">
                  <c:v>12</c:v>
                </c:pt>
                <c:pt idx="1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5F3-4C28-A8A3-6F509C3348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81772400"/>
        <c:axId val="381770224"/>
      </c:barChart>
      <c:lineChart>
        <c:grouping val="standard"/>
        <c:varyColors val="0"/>
        <c:ser>
          <c:idx val="0"/>
          <c:order val="0"/>
          <c:tx>
            <c:strRef>
              <c:f>'Objetivos e Metas (2)'!$B$50</c:f>
              <c:strCache>
                <c:ptCount val="1"/>
                <c:pt idx="0">
                  <c:v>Meta/Previsto</c:v>
                </c:pt>
              </c:strCache>
            </c:strRef>
          </c:tx>
          <c:cat>
            <c:strRef>
              <c:f>'Objetivos e Metas (2)'!$D$49:$O$49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 (2)'!$D$50:$O$50</c:f>
              <c:numCache>
                <c:formatCode>General</c:formatCode>
                <c:ptCount val="12"/>
                <c:pt idx="0">
                  <c:v>10</c:v>
                </c:pt>
                <c:pt idx="1">
                  <c:v>12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5F3-4C28-A8A3-6F509C3348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1772400"/>
        <c:axId val="381770224"/>
      </c:lineChart>
      <c:catAx>
        <c:axId val="38177240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pt-BR"/>
          </a:p>
        </c:txPr>
        <c:crossAx val="381770224"/>
        <c:crosses val="autoZero"/>
        <c:auto val="1"/>
        <c:lblAlgn val="ctr"/>
        <c:lblOffset val="100"/>
        <c:noMultiLvlLbl val="0"/>
      </c:catAx>
      <c:valAx>
        <c:axId val="38177022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pt-BR"/>
          </a:p>
        </c:txPr>
        <c:crossAx val="381772400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sz="900"/>
          </a:pPr>
          <a:endParaRPr lang="pt-BR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8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41302846978139"/>
          <c:y val="8.0018159892175603E-2"/>
          <c:w val="0.85213749522678595"/>
          <c:h val="0.56585883521316604"/>
        </c:manualLayout>
      </c:layout>
      <c:barChart>
        <c:barDir val="col"/>
        <c:grouping val="clustered"/>
        <c:varyColors val="0"/>
        <c:ser>
          <c:idx val="1"/>
          <c:order val="1"/>
          <c:tx>
            <c:strRef>
              <c:f>'Objetivos e Metas (2)'!$B$65</c:f>
              <c:strCache>
                <c:ptCount val="1"/>
                <c:pt idx="0">
                  <c:v>Realizado</c:v>
                </c:pt>
              </c:strCache>
            </c:strRef>
          </c:tx>
          <c:invertIfNegative val="0"/>
          <c:cat>
            <c:strRef>
              <c:f>'Objetivos e Metas (2)'!$D$63:$O$63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 (2)'!$D$65:$O$65</c:f>
              <c:numCache>
                <c:formatCode>General</c:formatCode>
                <c:ptCount val="12"/>
                <c:pt idx="0">
                  <c:v>1</c:v>
                </c:pt>
                <c:pt idx="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547-40AF-B9BB-49688494C3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81777840"/>
        <c:axId val="381766416"/>
      </c:barChart>
      <c:lineChart>
        <c:grouping val="standard"/>
        <c:varyColors val="0"/>
        <c:ser>
          <c:idx val="0"/>
          <c:order val="0"/>
          <c:tx>
            <c:strRef>
              <c:f>'Objetivos e Metas (2)'!$B$64</c:f>
              <c:strCache>
                <c:ptCount val="1"/>
                <c:pt idx="0">
                  <c:v>Meta/Previsto</c:v>
                </c:pt>
              </c:strCache>
            </c:strRef>
          </c:tx>
          <c:cat>
            <c:strRef>
              <c:f>'Objetivos e Metas (2)'!$D$63:$O$63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 (2)'!$D$64:$O$64</c:f>
              <c:numCache>
                <c:formatCode>General</c:formatCode>
                <c:ptCount val="12"/>
                <c:pt idx="0">
                  <c:v>1</c:v>
                </c:pt>
                <c:pt idx="1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547-40AF-B9BB-49688494C3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1777840"/>
        <c:axId val="381766416"/>
      </c:lineChart>
      <c:catAx>
        <c:axId val="38177784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pt-BR"/>
          </a:p>
        </c:txPr>
        <c:crossAx val="381766416"/>
        <c:crosses val="autoZero"/>
        <c:auto val="1"/>
        <c:lblAlgn val="ctr"/>
        <c:lblOffset val="100"/>
        <c:noMultiLvlLbl val="0"/>
      </c:catAx>
      <c:valAx>
        <c:axId val="38176641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pt-BR"/>
          </a:p>
        </c:txPr>
        <c:crossAx val="381777840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sz="900"/>
          </a:pPr>
          <a:endParaRPr lang="pt-BR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8740157480314898" l="0.196850393700787" r="0.196850393700787" t="0.78740157480314898" header="0.31496062992126" footer="0.31496062992126"/>
    <c:pageSetup orientation="portrait"/>
  </c:printSettings>
</c:chartSpace>
</file>

<file path=xl/charts/chart9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4126060419404701"/>
          <c:y val="8.0018159892175603E-2"/>
          <c:w val="0.851122179795056"/>
          <c:h val="0.56585883521316604"/>
        </c:manualLayout>
      </c:layout>
      <c:barChart>
        <c:barDir val="col"/>
        <c:grouping val="clustered"/>
        <c:varyColors val="0"/>
        <c:ser>
          <c:idx val="1"/>
          <c:order val="1"/>
          <c:tx>
            <c:strRef>
              <c:f>'Objetivos e Metas (2)'!$B$69</c:f>
              <c:strCache>
                <c:ptCount val="1"/>
                <c:pt idx="0">
                  <c:v>Realizado</c:v>
                </c:pt>
              </c:strCache>
            </c:strRef>
          </c:tx>
          <c:invertIfNegative val="0"/>
          <c:cat>
            <c:strRef>
              <c:f>'Objetivos e Metas (2)'!$D$67:$O$67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 (2)'!$D$69:$O$69</c:f>
              <c:numCache>
                <c:formatCode>General</c:formatCode>
                <c:ptCount val="12"/>
                <c:pt idx="0">
                  <c:v>50</c:v>
                </c:pt>
                <c:pt idx="1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BBC-4A68-B478-A6A4B81635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81773488"/>
        <c:axId val="381766960"/>
      </c:barChart>
      <c:lineChart>
        <c:grouping val="standard"/>
        <c:varyColors val="0"/>
        <c:ser>
          <c:idx val="0"/>
          <c:order val="0"/>
          <c:tx>
            <c:strRef>
              <c:f>'Objetivos e Metas (2)'!$B$68</c:f>
              <c:strCache>
                <c:ptCount val="1"/>
                <c:pt idx="0">
                  <c:v>Meta/Previsto</c:v>
                </c:pt>
              </c:strCache>
            </c:strRef>
          </c:tx>
          <c:cat>
            <c:strRef>
              <c:f>'Objetivos e Metas (2)'!$D$67:$O$67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 (2)'!$D$68:$O$68</c:f>
              <c:numCache>
                <c:formatCode>General</c:formatCode>
                <c:ptCount val="12"/>
                <c:pt idx="0">
                  <c:v>100</c:v>
                </c:pt>
                <c:pt idx="1">
                  <c:v>200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BBC-4A68-B478-A6A4B81635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1773488"/>
        <c:axId val="381766960"/>
      </c:lineChart>
      <c:catAx>
        <c:axId val="38177348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pt-BR"/>
          </a:p>
        </c:txPr>
        <c:crossAx val="381766960"/>
        <c:crosses val="autoZero"/>
        <c:auto val="1"/>
        <c:lblAlgn val="ctr"/>
        <c:lblOffset val="100"/>
        <c:noMultiLvlLbl val="0"/>
      </c:catAx>
      <c:valAx>
        <c:axId val="3817669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pt-BR"/>
          </a:p>
        </c:txPr>
        <c:crossAx val="381773488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sz="900"/>
          </a:pPr>
          <a:endParaRPr lang="pt-BR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9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41302846978139"/>
          <c:y val="8.0018159892175603E-2"/>
          <c:w val="0.85213749522678595"/>
          <c:h val="0.56585883521316604"/>
        </c:manualLayout>
      </c:layout>
      <c:barChart>
        <c:barDir val="col"/>
        <c:grouping val="clustered"/>
        <c:varyColors val="0"/>
        <c:ser>
          <c:idx val="1"/>
          <c:order val="1"/>
          <c:tx>
            <c:strRef>
              <c:f>'Objetivos e Metas (2)'!$B$83</c:f>
              <c:strCache>
                <c:ptCount val="1"/>
                <c:pt idx="0">
                  <c:v>Realizado</c:v>
                </c:pt>
              </c:strCache>
            </c:strRef>
          </c:tx>
          <c:invertIfNegative val="0"/>
          <c:cat>
            <c:strRef>
              <c:f>'Objetivos e Metas (2)'!$D$81:$O$81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 (2)'!$D$83:$O$83</c:f>
              <c:numCache>
                <c:formatCode>General</c:formatCode>
                <c:ptCount val="12"/>
                <c:pt idx="0">
                  <c:v>4</c:v>
                </c:pt>
                <c:pt idx="1">
                  <c:v>2</c:v>
                </c:pt>
                <c:pt idx="2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6B6-49BF-8DE2-74D794DC7D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81774576"/>
        <c:axId val="381776752"/>
      </c:barChart>
      <c:lineChart>
        <c:grouping val="standard"/>
        <c:varyColors val="0"/>
        <c:ser>
          <c:idx val="0"/>
          <c:order val="0"/>
          <c:tx>
            <c:strRef>
              <c:f>'Objetivos e Metas (2)'!$B$82</c:f>
              <c:strCache>
                <c:ptCount val="1"/>
                <c:pt idx="0">
                  <c:v>Meta/Previsto</c:v>
                </c:pt>
              </c:strCache>
            </c:strRef>
          </c:tx>
          <c:cat>
            <c:strRef>
              <c:f>'Objetivos e Metas (2)'!$D$81:$O$81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 (2)'!$D$82:$O$82</c:f>
              <c:numCache>
                <c:formatCode>General</c:formatCode>
                <c:ptCount val="12"/>
                <c:pt idx="0">
                  <c:v>4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6B6-49BF-8DE2-74D794DC7D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1774576"/>
        <c:axId val="381776752"/>
      </c:lineChart>
      <c:catAx>
        <c:axId val="38177457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pt-BR"/>
          </a:p>
        </c:txPr>
        <c:crossAx val="381776752"/>
        <c:crosses val="autoZero"/>
        <c:auto val="1"/>
        <c:lblAlgn val="ctr"/>
        <c:lblOffset val="100"/>
        <c:noMultiLvlLbl val="0"/>
      </c:catAx>
      <c:valAx>
        <c:axId val="381776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pt-BR"/>
          </a:p>
        </c:txPr>
        <c:crossAx val="381774576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sz="900"/>
          </a:pPr>
          <a:endParaRPr lang="pt-BR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8740157480314898" l="0.196850393700787" r="0.196850393700787" t="0.78740157480314898" header="0.31496062992126" footer="0.31496062992126"/>
    <c:pageSetup orientation="portrait"/>
  </c:printSettings>
</c:chartSpace>
</file>

<file path=xl/charts/chart9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4126060419404701"/>
          <c:y val="8.0018159892175603E-2"/>
          <c:w val="0.851122179795056"/>
          <c:h val="0.56585883521316604"/>
        </c:manualLayout>
      </c:layout>
      <c:barChart>
        <c:barDir val="col"/>
        <c:grouping val="clustered"/>
        <c:varyColors val="0"/>
        <c:ser>
          <c:idx val="1"/>
          <c:order val="1"/>
          <c:tx>
            <c:strRef>
              <c:f>'Objetivos e Metas (2)'!$B$87</c:f>
              <c:strCache>
                <c:ptCount val="1"/>
                <c:pt idx="0">
                  <c:v>Realizado</c:v>
                </c:pt>
              </c:strCache>
            </c:strRef>
          </c:tx>
          <c:invertIfNegative val="0"/>
          <c:cat>
            <c:strRef>
              <c:f>'Objetivos e Metas (2)'!$D$85:$O$85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 (2)'!$D$87:$O$87</c:f>
              <c:numCache>
                <c:formatCode>General</c:formatCode>
                <c:ptCount val="12"/>
                <c:pt idx="0">
                  <c:v>2.5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225-4D59-B544-51C6EAF564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81763696"/>
        <c:axId val="381779472"/>
      </c:barChart>
      <c:lineChart>
        <c:grouping val="standard"/>
        <c:varyColors val="0"/>
        <c:ser>
          <c:idx val="0"/>
          <c:order val="0"/>
          <c:tx>
            <c:strRef>
              <c:f>'Objetivos e Metas (2)'!$B$86</c:f>
              <c:strCache>
                <c:ptCount val="1"/>
                <c:pt idx="0">
                  <c:v>Meta/Previsto</c:v>
                </c:pt>
              </c:strCache>
            </c:strRef>
          </c:tx>
          <c:cat>
            <c:strRef>
              <c:f>'Objetivos e Metas (2)'!$D$85:$O$85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 (2)'!$D$86:$O$86</c:f>
              <c:numCache>
                <c:formatCode>General</c:formatCode>
                <c:ptCount val="12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225-4D59-B544-51C6EAF564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1763696"/>
        <c:axId val="381779472"/>
      </c:lineChart>
      <c:catAx>
        <c:axId val="38176369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pt-BR"/>
          </a:p>
        </c:txPr>
        <c:crossAx val="381779472"/>
        <c:crosses val="autoZero"/>
        <c:auto val="1"/>
        <c:lblAlgn val="ctr"/>
        <c:lblOffset val="100"/>
        <c:noMultiLvlLbl val="0"/>
      </c:catAx>
      <c:valAx>
        <c:axId val="38177947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pt-BR"/>
          </a:p>
        </c:txPr>
        <c:crossAx val="381763696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sz="900"/>
          </a:pPr>
          <a:endParaRPr lang="pt-BR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9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'Objetivos e Metas'!$B$11</c:f>
              <c:strCache>
                <c:ptCount val="1"/>
                <c:pt idx="0">
                  <c:v>Realizado</c:v>
                </c:pt>
              </c:strCache>
            </c:strRef>
          </c:tx>
          <c:invertIfNegative val="0"/>
          <c:cat>
            <c:strRef>
              <c:f>'Objetivos e Metas'!$D$9:$O$9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Metas'!$D$11:$O$11</c:f>
              <c:numCache>
                <c:formatCode>_(* #,##0.00_);_(* \(#,##0.00\);_(* "-"??_);_(@_)</c:formatCode>
                <c:ptCount val="12"/>
                <c:pt idx="0">
                  <c:v>5000</c:v>
                </c:pt>
                <c:pt idx="1">
                  <c:v>5000</c:v>
                </c:pt>
                <c:pt idx="2">
                  <c:v>5500</c:v>
                </c:pt>
                <c:pt idx="3">
                  <c:v>9000</c:v>
                </c:pt>
                <c:pt idx="4">
                  <c:v>5000</c:v>
                </c:pt>
                <c:pt idx="5">
                  <c:v>10000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9ED-4854-AA6B-26A3260043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78497040"/>
        <c:axId val="278495408"/>
      </c:barChart>
      <c:lineChart>
        <c:grouping val="standard"/>
        <c:varyColors val="0"/>
        <c:ser>
          <c:idx val="0"/>
          <c:order val="0"/>
          <c:tx>
            <c:strRef>
              <c:f>'Objetivos e Metas'!$B$10</c:f>
              <c:strCache>
                <c:ptCount val="1"/>
                <c:pt idx="0">
                  <c:v>Meta/Previsto</c:v>
                </c:pt>
              </c:strCache>
            </c:strRef>
          </c:tx>
          <c:cat>
            <c:strRef>
              <c:f>'Objetivos e Metas'!$D$9:$O$9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Metas'!$D$10:$O$10</c:f>
              <c:numCache>
                <c:formatCode>_(* #,##0.00_);_(* \(#,##0.00\);_(* "-"??_);_(@_)</c:formatCode>
                <c:ptCount val="12"/>
                <c:pt idx="0">
                  <c:v>4500</c:v>
                </c:pt>
                <c:pt idx="1">
                  <c:v>4500</c:v>
                </c:pt>
                <c:pt idx="2">
                  <c:v>5000</c:v>
                </c:pt>
                <c:pt idx="3">
                  <c:v>5000</c:v>
                </c:pt>
                <c:pt idx="4">
                  <c:v>5500</c:v>
                </c:pt>
                <c:pt idx="5">
                  <c:v>5500</c:v>
                </c:pt>
                <c:pt idx="6">
                  <c:v>6000</c:v>
                </c:pt>
                <c:pt idx="7">
                  <c:v>6000</c:v>
                </c:pt>
                <c:pt idx="8">
                  <c:v>6500</c:v>
                </c:pt>
                <c:pt idx="9">
                  <c:v>7000</c:v>
                </c:pt>
                <c:pt idx="10">
                  <c:v>7000</c:v>
                </c:pt>
                <c:pt idx="11">
                  <c:v>7500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9ED-4854-AA6B-26A3260043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78497040"/>
        <c:axId val="278495408"/>
      </c:lineChart>
      <c:catAx>
        <c:axId val="27849704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78495408"/>
        <c:crosses val="autoZero"/>
        <c:auto val="1"/>
        <c:lblAlgn val="ctr"/>
        <c:lblOffset val="100"/>
        <c:noMultiLvlLbl val="0"/>
      </c:catAx>
      <c:valAx>
        <c:axId val="278495408"/>
        <c:scaling>
          <c:orientation val="minMax"/>
        </c:scaling>
        <c:delete val="0"/>
        <c:axPos val="l"/>
        <c:majorGridlines/>
        <c:numFmt formatCode="_(* #,##0.00_);_(* \(#,##0.00\);_(* &quot;-&quot;??_);_(@_)" sourceLinked="1"/>
        <c:majorTickMark val="out"/>
        <c:minorTickMark val="none"/>
        <c:tickLblPos val="nextTo"/>
        <c:crossAx val="278497040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9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'Objetivos e Metas'!$B$15</c:f>
              <c:strCache>
                <c:ptCount val="1"/>
                <c:pt idx="0">
                  <c:v>Realizado</c:v>
                </c:pt>
              </c:strCache>
            </c:strRef>
          </c:tx>
          <c:invertIfNegative val="0"/>
          <c:cat>
            <c:strRef>
              <c:f>'Objetivos e Metas'!$D$13:$O$13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Metas'!$D$15:$O$15</c:f>
              <c:numCache>
                <c:formatCode>_(* #,##0.00_);_(* \(#,##0.00\);_(* "-"??_);_(@_)</c:formatCode>
                <c:ptCount val="12"/>
                <c:pt idx="0">
                  <c:v>700</c:v>
                </c:pt>
                <c:pt idx="1">
                  <c:v>900</c:v>
                </c:pt>
                <c:pt idx="2">
                  <c:v>1300</c:v>
                </c:pt>
                <c:pt idx="3">
                  <c:v>1000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714-4CA3-8CBA-AF9BA1012B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78506288"/>
        <c:axId val="278504112"/>
      </c:barChart>
      <c:lineChart>
        <c:grouping val="standard"/>
        <c:varyColors val="0"/>
        <c:ser>
          <c:idx val="0"/>
          <c:order val="0"/>
          <c:tx>
            <c:strRef>
              <c:f>'Objetivos e Metas'!$B$14</c:f>
              <c:strCache>
                <c:ptCount val="1"/>
                <c:pt idx="0">
                  <c:v>Meta/Previsto</c:v>
                </c:pt>
              </c:strCache>
            </c:strRef>
          </c:tx>
          <c:cat>
            <c:strRef>
              <c:f>'Objetivos e Metas'!$D$13:$O$13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Metas'!$D$14:$O$14</c:f>
              <c:numCache>
                <c:formatCode>_(* #,##0.00_);_(* \(#,##0.00\);_(* "-"??_);_(@_)</c:formatCode>
                <c:ptCount val="12"/>
                <c:pt idx="0">
                  <c:v>1000</c:v>
                </c:pt>
                <c:pt idx="1">
                  <c:v>900</c:v>
                </c:pt>
                <c:pt idx="2">
                  <c:v>1200</c:v>
                </c:pt>
                <c:pt idx="3">
                  <c:v>1200</c:v>
                </c:pt>
                <c:pt idx="4">
                  <c:v>1200</c:v>
                </c:pt>
                <c:pt idx="5">
                  <c:v>1200</c:v>
                </c:pt>
                <c:pt idx="6">
                  <c:v>1200</c:v>
                </c:pt>
                <c:pt idx="7">
                  <c:v>1200</c:v>
                </c:pt>
                <c:pt idx="8">
                  <c:v>1200</c:v>
                </c:pt>
                <c:pt idx="9">
                  <c:v>1200</c:v>
                </c:pt>
                <c:pt idx="10">
                  <c:v>1200</c:v>
                </c:pt>
                <c:pt idx="11">
                  <c:v>1200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714-4CA3-8CBA-AF9BA1012B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78506288"/>
        <c:axId val="278504112"/>
      </c:lineChart>
      <c:catAx>
        <c:axId val="27850628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78504112"/>
        <c:crosses val="autoZero"/>
        <c:auto val="1"/>
        <c:lblAlgn val="ctr"/>
        <c:lblOffset val="100"/>
        <c:noMultiLvlLbl val="0"/>
      </c:catAx>
      <c:valAx>
        <c:axId val="278504112"/>
        <c:scaling>
          <c:orientation val="minMax"/>
        </c:scaling>
        <c:delete val="0"/>
        <c:axPos val="l"/>
        <c:majorGridlines/>
        <c:numFmt formatCode="_(* #,##0.00_);_(* \(#,##0.00\);_(* &quot;-&quot;??_);_(@_)" sourceLinked="1"/>
        <c:majorTickMark val="out"/>
        <c:minorTickMark val="none"/>
        <c:tickLblPos val="nextTo"/>
        <c:crossAx val="278506288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9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'Objetivos e Metas'!$B$29</c:f>
              <c:strCache>
                <c:ptCount val="1"/>
                <c:pt idx="0">
                  <c:v>Realizado</c:v>
                </c:pt>
              </c:strCache>
            </c:strRef>
          </c:tx>
          <c:invertIfNegative val="0"/>
          <c:cat>
            <c:strRef>
              <c:f>'Objetivos e Metas'!$D$27:$O$27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Metas'!$D$29:$O$29</c:f>
              <c:numCache>
                <c:formatCode>_(* #,##0.00_);_(* \(#,##0.00\);_(* "-"??_);_(@_)</c:formatCode>
                <c:ptCount val="12"/>
                <c:pt idx="0">
                  <c:v>5000</c:v>
                </c:pt>
                <c:pt idx="1">
                  <c:v>3000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2E1-40E0-B6CF-49ED271377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78501392"/>
        <c:axId val="278504656"/>
      </c:barChart>
      <c:lineChart>
        <c:grouping val="standard"/>
        <c:varyColors val="0"/>
        <c:ser>
          <c:idx val="0"/>
          <c:order val="0"/>
          <c:tx>
            <c:strRef>
              <c:f>'Objetivos e Metas'!$B$28</c:f>
              <c:strCache>
                <c:ptCount val="1"/>
                <c:pt idx="0">
                  <c:v>Meta/Previsto</c:v>
                </c:pt>
              </c:strCache>
            </c:strRef>
          </c:tx>
          <c:cat>
            <c:strRef>
              <c:f>'Objetivos e Metas'!$D$27:$O$27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Metas'!$D$28:$O$28</c:f>
              <c:numCache>
                <c:formatCode>_(* #,##0.00_);_(* \(#,##0.00\);_(* "-"??_);_(@_)</c:formatCode>
                <c:ptCount val="12"/>
                <c:pt idx="0">
                  <c:v>4500</c:v>
                </c:pt>
                <c:pt idx="1">
                  <c:v>4500</c:v>
                </c:pt>
                <c:pt idx="2">
                  <c:v>5000</c:v>
                </c:pt>
                <c:pt idx="3">
                  <c:v>5000</c:v>
                </c:pt>
                <c:pt idx="4">
                  <c:v>5500</c:v>
                </c:pt>
                <c:pt idx="5">
                  <c:v>5500</c:v>
                </c:pt>
                <c:pt idx="6">
                  <c:v>6000</c:v>
                </c:pt>
                <c:pt idx="7">
                  <c:v>6000</c:v>
                </c:pt>
                <c:pt idx="8">
                  <c:v>6500</c:v>
                </c:pt>
                <c:pt idx="9">
                  <c:v>7000</c:v>
                </c:pt>
                <c:pt idx="10">
                  <c:v>7000</c:v>
                </c:pt>
                <c:pt idx="11">
                  <c:v>7500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2E1-40E0-B6CF-49ED271377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78501392"/>
        <c:axId val="278504656"/>
      </c:lineChart>
      <c:catAx>
        <c:axId val="278501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78504656"/>
        <c:crosses val="autoZero"/>
        <c:auto val="1"/>
        <c:lblAlgn val="ctr"/>
        <c:lblOffset val="100"/>
        <c:noMultiLvlLbl val="0"/>
      </c:catAx>
      <c:valAx>
        <c:axId val="278504656"/>
        <c:scaling>
          <c:orientation val="minMax"/>
        </c:scaling>
        <c:delete val="0"/>
        <c:axPos val="l"/>
        <c:majorGridlines/>
        <c:numFmt formatCode="_(* #,##0.00_);_(* \(#,##0.00\);_(* &quot;-&quot;??_);_(@_)" sourceLinked="1"/>
        <c:majorTickMark val="out"/>
        <c:minorTickMark val="none"/>
        <c:tickLblPos val="nextTo"/>
        <c:crossAx val="278501392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9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'Objetivos e Metas'!$B$33</c:f>
              <c:strCache>
                <c:ptCount val="1"/>
                <c:pt idx="0">
                  <c:v>Realizado</c:v>
                </c:pt>
              </c:strCache>
            </c:strRef>
          </c:tx>
          <c:invertIfNegative val="0"/>
          <c:cat>
            <c:strRef>
              <c:f>'Objetivos e Metas'!$D$31:$O$31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Metas'!$D$33:$O$33</c:f>
              <c:numCache>
                <c:formatCode>General</c:formatCode>
                <c:ptCount val="12"/>
                <c:pt idx="0">
                  <c:v>789</c:v>
                </c:pt>
                <c:pt idx="1">
                  <c:v>901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E2D-4B04-8AAB-261794133B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78507920"/>
        <c:axId val="278509008"/>
      </c:barChart>
      <c:lineChart>
        <c:grouping val="standard"/>
        <c:varyColors val="0"/>
        <c:ser>
          <c:idx val="0"/>
          <c:order val="0"/>
          <c:tx>
            <c:strRef>
              <c:f>'Objetivos e Metas'!$B$32</c:f>
              <c:strCache>
                <c:ptCount val="1"/>
                <c:pt idx="0">
                  <c:v>Meta/Previsto</c:v>
                </c:pt>
              </c:strCache>
            </c:strRef>
          </c:tx>
          <c:cat>
            <c:strRef>
              <c:f>'Objetivos e Metas'!$D$31:$O$31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Metas'!$D$32:$O$32</c:f>
              <c:numCache>
                <c:formatCode>General</c:formatCode>
                <c:ptCount val="12"/>
                <c:pt idx="0">
                  <c:v>800</c:v>
                </c:pt>
                <c:pt idx="1">
                  <c:v>900</c:v>
                </c:pt>
                <c:pt idx="2">
                  <c:v>1000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E2D-4B04-8AAB-261794133B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78507920"/>
        <c:axId val="278509008"/>
      </c:lineChart>
      <c:catAx>
        <c:axId val="27850792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78509008"/>
        <c:crosses val="autoZero"/>
        <c:auto val="1"/>
        <c:lblAlgn val="ctr"/>
        <c:lblOffset val="100"/>
        <c:noMultiLvlLbl val="0"/>
      </c:catAx>
      <c:valAx>
        <c:axId val="2785090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78507920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9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'Objetivos e Metas'!$B$47</c:f>
              <c:strCache>
                <c:ptCount val="1"/>
                <c:pt idx="0">
                  <c:v>Realizado</c:v>
                </c:pt>
              </c:strCache>
            </c:strRef>
          </c:tx>
          <c:invertIfNegative val="0"/>
          <c:cat>
            <c:strRef>
              <c:f>'Objetivos e Metas'!$D$45:$O$45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Metas'!$D$47:$O$47</c:f>
              <c:numCache>
                <c:formatCode>_(* #,##0.00_);_(* \(#,##0.00\);_(* "-"??_);_(@_)</c:formatCode>
                <c:ptCount val="12"/>
                <c:pt idx="0">
                  <c:v>12000</c:v>
                </c:pt>
                <c:pt idx="1">
                  <c:v>10800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9AA-48F4-982A-99DA9D065C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78498128"/>
        <c:axId val="279225056"/>
      </c:barChart>
      <c:lineChart>
        <c:grouping val="standard"/>
        <c:varyColors val="0"/>
        <c:ser>
          <c:idx val="0"/>
          <c:order val="0"/>
          <c:tx>
            <c:strRef>
              <c:f>'Objetivos e Metas'!$B$46</c:f>
              <c:strCache>
                <c:ptCount val="1"/>
                <c:pt idx="0">
                  <c:v>Meta/Previsto</c:v>
                </c:pt>
              </c:strCache>
            </c:strRef>
          </c:tx>
          <c:cat>
            <c:strRef>
              <c:f>'Objetivos e Metas'!$D$45:$O$45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Metas'!$D$46:$O$46</c:f>
              <c:numCache>
                <c:formatCode>_(* #,##0.00_);_(* \(#,##0.00\);_(* "-"??_);_(@_)</c:formatCode>
                <c:ptCount val="12"/>
                <c:pt idx="0">
                  <c:v>10000</c:v>
                </c:pt>
                <c:pt idx="1">
                  <c:v>11000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9AA-48F4-982A-99DA9D065C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78498128"/>
        <c:axId val="279225056"/>
      </c:lineChart>
      <c:catAx>
        <c:axId val="27849812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79225056"/>
        <c:crosses val="autoZero"/>
        <c:auto val="1"/>
        <c:lblAlgn val="ctr"/>
        <c:lblOffset val="100"/>
        <c:noMultiLvlLbl val="0"/>
      </c:catAx>
      <c:valAx>
        <c:axId val="279225056"/>
        <c:scaling>
          <c:orientation val="minMax"/>
        </c:scaling>
        <c:delete val="0"/>
        <c:axPos val="l"/>
        <c:majorGridlines/>
        <c:numFmt formatCode="_(* #,##0.00_);_(* \(#,##0.00\);_(* &quot;-&quot;??_);_(@_)" sourceLinked="1"/>
        <c:majorTickMark val="out"/>
        <c:minorTickMark val="none"/>
        <c:tickLblPos val="nextTo"/>
        <c:crossAx val="278498128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9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'Objetivos e Metas'!$B$51</c:f>
              <c:strCache>
                <c:ptCount val="1"/>
                <c:pt idx="0">
                  <c:v>Realizado</c:v>
                </c:pt>
              </c:strCache>
            </c:strRef>
          </c:tx>
          <c:invertIfNegative val="0"/>
          <c:cat>
            <c:strRef>
              <c:f>'Objetivos e Metas'!$D$49:$O$49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Metas'!$D$51:$O$51</c:f>
              <c:numCache>
                <c:formatCode>General</c:formatCode>
                <c:ptCount val="12"/>
                <c:pt idx="0">
                  <c:v>12</c:v>
                </c:pt>
                <c:pt idx="1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752-4ED4-B0BD-2DC8ACA410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79228320"/>
        <c:axId val="279226144"/>
      </c:barChart>
      <c:lineChart>
        <c:grouping val="standard"/>
        <c:varyColors val="0"/>
        <c:ser>
          <c:idx val="0"/>
          <c:order val="0"/>
          <c:tx>
            <c:strRef>
              <c:f>'Objetivos e Metas'!$B$50</c:f>
              <c:strCache>
                <c:ptCount val="1"/>
                <c:pt idx="0">
                  <c:v>Meta/Previsto</c:v>
                </c:pt>
              </c:strCache>
            </c:strRef>
          </c:tx>
          <c:cat>
            <c:strRef>
              <c:f>'Objetivos e Metas'!$D$49:$O$49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Metas'!$D$50:$O$50</c:f>
              <c:numCache>
                <c:formatCode>General</c:formatCode>
                <c:ptCount val="12"/>
                <c:pt idx="0">
                  <c:v>10</c:v>
                </c:pt>
                <c:pt idx="1">
                  <c:v>12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752-4ED4-B0BD-2DC8ACA410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79228320"/>
        <c:axId val="279226144"/>
      </c:lineChart>
      <c:catAx>
        <c:axId val="27922832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79226144"/>
        <c:crosses val="autoZero"/>
        <c:auto val="1"/>
        <c:lblAlgn val="ctr"/>
        <c:lblOffset val="100"/>
        <c:noMultiLvlLbl val="0"/>
      </c:catAx>
      <c:valAx>
        <c:axId val="27922614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79228320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9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'Objetivos e Metas'!$B$65</c:f>
              <c:strCache>
                <c:ptCount val="1"/>
                <c:pt idx="0">
                  <c:v>Realizado</c:v>
                </c:pt>
              </c:strCache>
            </c:strRef>
          </c:tx>
          <c:invertIfNegative val="0"/>
          <c:cat>
            <c:strRef>
              <c:f>'Objetivos e Metas'!$D$63:$O$63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Metas'!$D$65:$O$65</c:f>
              <c:numCache>
                <c:formatCode>General</c:formatCode>
                <c:ptCount val="12"/>
                <c:pt idx="0">
                  <c:v>1</c:v>
                </c:pt>
                <c:pt idx="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570-47E5-BA87-9015BBB9E4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79221248"/>
        <c:axId val="279219616"/>
      </c:barChart>
      <c:lineChart>
        <c:grouping val="standard"/>
        <c:varyColors val="0"/>
        <c:ser>
          <c:idx val="0"/>
          <c:order val="0"/>
          <c:tx>
            <c:strRef>
              <c:f>'Objetivos e Metas'!$B$64</c:f>
              <c:strCache>
                <c:ptCount val="1"/>
                <c:pt idx="0">
                  <c:v>Meta/Previsto</c:v>
                </c:pt>
              </c:strCache>
            </c:strRef>
          </c:tx>
          <c:cat>
            <c:strRef>
              <c:f>'Objetivos e Metas'!$D$63:$O$63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Metas'!$D$64:$O$64</c:f>
              <c:numCache>
                <c:formatCode>General</c:formatCode>
                <c:ptCount val="12"/>
                <c:pt idx="0">
                  <c:v>1</c:v>
                </c:pt>
                <c:pt idx="1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570-47E5-BA87-9015BBB9E4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79221248"/>
        <c:axId val="279219616"/>
      </c:lineChart>
      <c:catAx>
        <c:axId val="27922124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79219616"/>
        <c:crosses val="autoZero"/>
        <c:auto val="1"/>
        <c:lblAlgn val="ctr"/>
        <c:lblOffset val="100"/>
        <c:noMultiLvlLbl val="0"/>
      </c:catAx>
      <c:valAx>
        <c:axId val="27921961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79221248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0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'Objetivos e Metas'!$B$69</c:f>
              <c:strCache>
                <c:ptCount val="1"/>
                <c:pt idx="0">
                  <c:v>Realizado</c:v>
                </c:pt>
              </c:strCache>
            </c:strRef>
          </c:tx>
          <c:invertIfNegative val="0"/>
          <c:cat>
            <c:strRef>
              <c:f>'Objetivos e Metas'!$D$67:$O$67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Metas'!$D$69:$O$69</c:f>
              <c:numCache>
                <c:formatCode>General</c:formatCode>
                <c:ptCount val="12"/>
                <c:pt idx="0">
                  <c:v>50</c:v>
                </c:pt>
                <c:pt idx="1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CF8-4DB4-B27C-03EC970EB6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79228864"/>
        <c:axId val="279220160"/>
      </c:barChart>
      <c:lineChart>
        <c:grouping val="standard"/>
        <c:varyColors val="0"/>
        <c:ser>
          <c:idx val="0"/>
          <c:order val="0"/>
          <c:tx>
            <c:strRef>
              <c:f>'Objetivos e Metas'!$B$68</c:f>
              <c:strCache>
                <c:ptCount val="1"/>
                <c:pt idx="0">
                  <c:v>Meta/Previsto</c:v>
                </c:pt>
              </c:strCache>
            </c:strRef>
          </c:tx>
          <c:cat>
            <c:strRef>
              <c:f>'Objetivos e Metas'!$D$67:$O$67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Metas'!$D$68:$O$68</c:f>
              <c:numCache>
                <c:formatCode>General</c:formatCode>
                <c:ptCount val="12"/>
                <c:pt idx="0">
                  <c:v>100</c:v>
                </c:pt>
                <c:pt idx="1">
                  <c:v>200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CF8-4DB4-B27C-03EC970EB6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79228864"/>
        <c:axId val="279220160"/>
      </c:lineChart>
      <c:catAx>
        <c:axId val="27922886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79220160"/>
        <c:crosses val="autoZero"/>
        <c:auto val="1"/>
        <c:lblAlgn val="ctr"/>
        <c:lblOffset val="100"/>
        <c:noMultiLvlLbl val="0"/>
      </c:catAx>
      <c:valAx>
        <c:axId val="279220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79228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0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'Objetivos e Metas'!$B$83</c:f>
              <c:strCache>
                <c:ptCount val="1"/>
                <c:pt idx="0">
                  <c:v>Realizado</c:v>
                </c:pt>
              </c:strCache>
            </c:strRef>
          </c:tx>
          <c:invertIfNegative val="0"/>
          <c:cat>
            <c:strRef>
              <c:f>'Objetivos e Metas'!$D$81:$O$81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Metas'!$D$83:$O$83</c:f>
              <c:numCache>
                <c:formatCode>General</c:formatCode>
                <c:ptCount val="12"/>
                <c:pt idx="0">
                  <c:v>4</c:v>
                </c:pt>
                <c:pt idx="1">
                  <c:v>2</c:v>
                </c:pt>
                <c:pt idx="2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CCC-43BA-8474-EDFB6A79FB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79221792"/>
        <c:axId val="279223424"/>
      </c:barChart>
      <c:lineChart>
        <c:grouping val="standard"/>
        <c:varyColors val="0"/>
        <c:ser>
          <c:idx val="0"/>
          <c:order val="0"/>
          <c:tx>
            <c:strRef>
              <c:f>'Objetivos e Metas'!$B$82</c:f>
              <c:strCache>
                <c:ptCount val="1"/>
                <c:pt idx="0">
                  <c:v>Meta/Previsto</c:v>
                </c:pt>
              </c:strCache>
            </c:strRef>
          </c:tx>
          <c:cat>
            <c:strRef>
              <c:f>'Objetivos e Metas'!$D$81:$O$81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Metas'!$D$82:$O$82</c:f>
              <c:numCache>
                <c:formatCode>General</c:formatCode>
                <c:ptCount val="12"/>
                <c:pt idx="0">
                  <c:v>4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CCC-43BA-8474-EDFB6A79FB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79221792"/>
        <c:axId val="279223424"/>
      </c:lineChart>
      <c:catAx>
        <c:axId val="2792217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79223424"/>
        <c:crosses val="autoZero"/>
        <c:auto val="1"/>
        <c:lblAlgn val="ctr"/>
        <c:lblOffset val="100"/>
        <c:noMultiLvlLbl val="0"/>
      </c:catAx>
      <c:valAx>
        <c:axId val="27922342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79221792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0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'Objetivos e Metas'!$B$87</c:f>
              <c:strCache>
                <c:ptCount val="1"/>
                <c:pt idx="0">
                  <c:v>Realizado</c:v>
                </c:pt>
              </c:strCache>
            </c:strRef>
          </c:tx>
          <c:invertIfNegative val="0"/>
          <c:cat>
            <c:strRef>
              <c:f>'Objetivos e Metas'!$D$85:$O$85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Metas'!$D$87:$O$87</c:f>
              <c:numCache>
                <c:formatCode>General</c:formatCode>
                <c:ptCount val="12"/>
                <c:pt idx="0">
                  <c:v>2.5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FB6-47D6-AA2D-2F92674328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79219072"/>
        <c:axId val="279224512"/>
      </c:barChart>
      <c:lineChart>
        <c:grouping val="standard"/>
        <c:varyColors val="0"/>
        <c:ser>
          <c:idx val="0"/>
          <c:order val="0"/>
          <c:tx>
            <c:strRef>
              <c:f>'Objetivos e Metas'!$B$86</c:f>
              <c:strCache>
                <c:ptCount val="1"/>
                <c:pt idx="0">
                  <c:v>Meta/Previsto</c:v>
                </c:pt>
              </c:strCache>
            </c:strRef>
          </c:tx>
          <c:cat>
            <c:strRef>
              <c:f>'Objetivos e Metas'!$D$85:$O$85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Metas'!$D$86:$O$86</c:f>
              <c:numCache>
                <c:formatCode>General</c:formatCode>
                <c:ptCount val="12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FB6-47D6-AA2D-2F92674328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79219072"/>
        <c:axId val="279224512"/>
      </c:lineChart>
      <c:catAx>
        <c:axId val="27921907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79224512"/>
        <c:crosses val="autoZero"/>
        <c:auto val="1"/>
        <c:lblAlgn val="ctr"/>
        <c:lblOffset val="100"/>
        <c:noMultiLvlLbl val="0"/>
      </c:catAx>
      <c:valAx>
        <c:axId val="27922451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79219072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0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'Objetivos e Metas (2)'!$B$11</c:f>
              <c:strCache>
                <c:ptCount val="1"/>
                <c:pt idx="0">
                  <c:v>Realizado</c:v>
                </c:pt>
              </c:strCache>
            </c:strRef>
          </c:tx>
          <c:invertIfNegative val="0"/>
          <c:cat>
            <c:strRef>
              <c:f>'Objetivos e Metas (2)'!$D$9:$O$9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 (2)'!$D$11:$O$11</c:f>
              <c:numCache>
                <c:formatCode>_(* #,##0.00_);_(* \(#,##0.00\);_(* "-"??_);_(@_)</c:formatCode>
                <c:ptCount val="12"/>
                <c:pt idx="0">
                  <c:v>5000</c:v>
                </c:pt>
                <c:pt idx="1">
                  <c:v>5000</c:v>
                </c:pt>
                <c:pt idx="2">
                  <c:v>5500</c:v>
                </c:pt>
                <c:pt idx="3">
                  <c:v>9000</c:v>
                </c:pt>
                <c:pt idx="4">
                  <c:v>5000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03B-45BE-9A3B-83D99C320A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4995264"/>
        <c:axId val="324998528"/>
      </c:barChart>
      <c:lineChart>
        <c:grouping val="standard"/>
        <c:varyColors val="0"/>
        <c:ser>
          <c:idx val="0"/>
          <c:order val="0"/>
          <c:tx>
            <c:strRef>
              <c:f>'Objetivos e Metas (2)'!$B$10</c:f>
              <c:strCache>
                <c:ptCount val="1"/>
                <c:pt idx="0">
                  <c:v>Meta/Previsto</c:v>
                </c:pt>
              </c:strCache>
            </c:strRef>
          </c:tx>
          <c:cat>
            <c:strRef>
              <c:f>'Objetivos e Metas (2)'!$D$9:$O$9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 (2)'!$D$10:$O$10</c:f>
              <c:numCache>
                <c:formatCode>_(* #,##0.00_);_(* \(#,##0.00\);_(* "-"??_);_(@_)</c:formatCode>
                <c:ptCount val="12"/>
                <c:pt idx="0">
                  <c:v>4500</c:v>
                </c:pt>
                <c:pt idx="1">
                  <c:v>4500</c:v>
                </c:pt>
                <c:pt idx="2">
                  <c:v>5000</c:v>
                </c:pt>
                <c:pt idx="3">
                  <c:v>5000</c:v>
                </c:pt>
                <c:pt idx="4">
                  <c:v>5500</c:v>
                </c:pt>
                <c:pt idx="5">
                  <c:v>5500</c:v>
                </c:pt>
                <c:pt idx="6">
                  <c:v>6000</c:v>
                </c:pt>
                <c:pt idx="7">
                  <c:v>6000</c:v>
                </c:pt>
                <c:pt idx="8">
                  <c:v>6500</c:v>
                </c:pt>
                <c:pt idx="9">
                  <c:v>7000</c:v>
                </c:pt>
                <c:pt idx="10">
                  <c:v>7000</c:v>
                </c:pt>
                <c:pt idx="11">
                  <c:v>7500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03B-45BE-9A3B-83D99C320A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24995264"/>
        <c:axId val="324998528"/>
      </c:lineChart>
      <c:catAx>
        <c:axId val="32499526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24998528"/>
        <c:crosses val="autoZero"/>
        <c:auto val="1"/>
        <c:lblAlgn val="ctr"/>
        <c:lblOffset val="100"/>
        <c:noMultiLvlLbl val="0"/>
      </c:catAx>
      <c:valAx>
        <c:axId val="324998528"/>
        <c:scaling>
          <c:orientation val="minMax"/>
        </c:scaling>
        <c:delete val="0"/>
        <c:axPos val="l"/>
        <c:majorGridlines/>
        <c:numFmt formatCode="_(* #,##0.00_);_(* \(#,##0.00\);_(* &quot;-&quot;??_);_(@_)" sourceLinked="1"/>
        <c:majorTickMark val="out"/>
        <c:minorTickMark val="none"/>
        <c:tickLblPos val="nextTo"/>
        <c:crossAx val="3249952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0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'Objetivos e Metas (2)'!$B$15</c:f>
              <c:strCache>
                <c:ptCount val="1"/>
                <c:pt idx="0">
                  <c:v>Realizado</c:v>
                </c:pt>
              </c:strCache>
            </c:strRef>
          </c:tx>
          <c:invertIfNegative val="0"/>
          <c:cat>
            <c:strRef>
              <c:f>'Objetivos e Metas (2)'!$D$13:$O$13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 (2)'!$D$15:$O$15</c:f>
              <c:numCache>
                <c:formatCode>_(* #,##0.00_);_(* \(#,##0.00\);_(* "-"??_);_(@_)</c:formatCode>
                <c:ptCount val="12"/>
                <c:pt idx="0">
                  <c:v>700</c:v>
                </c:pt>
                <c:pt idx="1">
                  <c:v>900</c:v>
                </c:pt>
                <c:pt idx="2">
                  <c:v>1300</c:v>
                </c:pt>
                <c:pt idx="3">
                  <c:v>1000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C31-4A71-8D37-331A2BA415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4995808"/>
        <c:axId val="324996352"/>
      </c:barChart>
      <c:lineChart>
        <c:grouping val="standard"/>
        <c:varyColors val="0"/>
        <c:ser>
          <c:idx val="0"/>
          <c:order val="0"/>
          <c:tx>
            <c:strRef>
              <c:f>'Objetivos e Metas (2)'!$B$14</c:f>
              <c:strCache>
                <c:ptCount val="1"/>
                <c:pt idx="0">
                  <c:v>Meta/Previsto</c:v>
                </c:pt>
              </c:strCache>
            </c:strRef>
          </c:tx>
          <c:cat>
            <c:strRef>
              <c:f>'Objetivos e Metas (2)'!$D$13:$O$13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 (2)'!$D$14:$O$14</c:f>
              <c:numCache>
                <c:formatCode>_(* #,##0.00_);_(* \(#,##0.00\);_(* "-"??_);_(@_)</c:formatCode>
                <c:ptCount val="12"/>
                <c:pt idx="0">
                  <c:v>1000</c:v>
                </c:pt>
                <c:pt idx="1">
                  <c:v>900</c:v>
                </c:pt>
                <c:pt idx="2">
                  <c:v>1200</c:v>
                </c:pt>
                <c:pt idx="3">
                  <c:v>1200</c:v>
                </c:pt>
                <c:pt idx="4">
                  <c:v>1200</c:v>
                </c:pt>
                <c:pt idx="5">
                  <c:v>1200</c:v>
                </c:pt>
                <c:pt idx="6">
                  <c:v>1200</c:v>
                </c:pt>
                <c:pt idx="7">
                  <c:v>1200</c:v>
                </c:pt>
                <c:pt idx="8">
                  <c:v>1200</c:v>
                </c:pt>
                <c:pt idx="9">
                  <c:v>1200</c:v>
                </c:pt>
                <c:pt idx="10">
                  <c:v>1200</c:v>
                </c:pt>
                <c:pt idx="11">
                  <c:v>1200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C31-4A71-8D37-331A2BA415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24995808"/>
        <c:axId val="324996352"/>
      </c:lineChart>
      <c:catAx>
        <c:axId val="324995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24996352"/>
        <c:crosses val="autoZero"/>
        <c:auto val="1"/>
        <c:lblAlgn val="ctr"/>
        <c:lblOffset val="100"/>
        <c:noMultiLvlLbl val="0"/>
      </c:catAx>
      <c:valAx>
        <c:axId val="324996352"/>
        <c:scaling>
          <c:orientation val="minMax"/>
        </c:scaling>
        <c:delete val="0"/>
        <c:axPos val="l"/>
        <c:majorGridlines/>
        <c:numFmt formatCode="_(* #,##0.00_);_(* \(#,##0.00\);_(* &quot;-&quot;??_);_(@_)" sourceLinked="1"/>
        <c:majorTickMark val="out"/>
        <c:minorTickMark val="none"/>
        <c:tickLblPos val="nextTo"/>
        <c:crossAx val="324995808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0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'Objetivos e Metas (2)'!$B$29</c:f>
              <c:strCache>
                <c:ptCount val="1"/>
                <c:pt idx="0">
                  <c:v>Realizado</c:v>
                </c:pt>
              </c:strCache>
            </c:strRef>
          </c:tx>
          <c:invertIfNegative val="0"/>
          <c:cat>
            <c:strRef>
              <c:f>'Objetivos e Metas (2)'!$D$27:$O$27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 (2)'!$D$29:$O$29</c:f>
              <c:numCache>
                <c:formatCode>_(* #,##0.00_);_(* \(#,##0.00\);_(* "-"??_);_(@_)</c:formatCode>
                <c:ptCount val="12"/>
                <c:pt idx="0">
                  <c:v>5000</c:v>
                </c:pt>
                <c:pt idx="1">
                  <c:v>3000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F2B-481E-AA51-2429437C83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4988736"/>
        <c:axId val="324996896"/>
      </c:barChart>
      <c:lineChart>
        <c:grouping val="standard"/>
        <c:varyColors val="0"/>
        <c:ser>
          <c:idx val="0"/>
          <c:order val="0"/>
          <c:tx>
            <c:strRef>
              <c:f>'Objetivos e Metas (2)'!$B$28</c:f>
              <c:strCache>
                <c:ptCount val="1"/>
                <c:pt idx="0">
                  <c:v>Meta/Previsto</c:v>
                </c:pt>
              </c:strCache>
            </c:strRef>
          </c:tx>
          <c:cat>
            <c:strRef>
              <c:f>'Objetivos e Metas (2)'!$D$27:$O$27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 (2)'!$D$28:$O$28</c:f>
              <c:numCache>
                <c:formatCode>_(* #,##0.00_);_(* \(#,##0.00\);_(* "-"??_);_(@_)</c:formatCode>
                <c:ptCount val="12"/>
                <c:pt idx="0">
                  <c:v>4500</c:v>
                </c:pt>
                <c:pt idx="1">
                  <c:v>4500</c:v>
                </c:pt>
                <c:pt idx="2">
                  <c:v>5000</c:v>
                </c:pt>
                <c:pt idx="3">
                  <c:v>5000</c:v>
                </c:pt>
                <c:pt idx="4">
                  <c:v>5500</c:v>
                </c:pt>
                <c:pt idx="5">
                  <c:v>5500</c:v>
                </c:pt>
                <c:pt idx="6">
                  <c:v>6000</c:v>
                </c:pt>
                <c:pt idx="7">
                  <c:v>6000</c:v>
                </c:pt>
                <c:pt idx="8">
                  <c:v>6500</c:v>
                </c:pt>
                <c:pt idx="9">
                  <c:v>7000</c:v>
                </c:pt>
                <c:pt idx="10">
                  <c:v>7000</c:v>
                </c:pt>
                <c:pt idx="11">
                  <c:v>7500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F2B-481E-AA51-2429437C83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24988736"/>
        <c:axId val="324996896"/>
      </c:lineChart>
      <c:catAx>
        <c:axId val="32498873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24996896"/>
        <c:crosses val="autoZero"/>
        <c:auto val="1"/>
        <c:lblAlgn val="ctr"/>
        <c:lblOffset val="100"/>
        <c:noMultiLvlLbl val="0"/>
      </c:catAx>
      <c:valAx>
        <c:axId val="324996896"/>
        <c:scaling>
          <c:orientation val="minMax"/>
        </c:scaling>
        <c:delete val="0"/>
        <c:axPos val="l"/>
        <c:majorGridlines/>
        <c:numFmt formatCode="_(* #,##0.00_);_(* \(#,##0.00\);_(* &quot;-&quot;??_);_(@_)" sourceLinked="1"/>
        <c:majorTickMark val="out"/>
        <c:minorTickMark val="none"/>
        <c:tickLblPos val="nextTo"/>
        <c:crossAx val="324988736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0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'Objetivos e Metas (2)'!$B$33</c:f>
              <c:strCache>
                <c:ptCount val="1"/>
                <c:pt idx="0">
                  <c:v>Realizado</c:v>
                </c:pt>
              </c:strCache>
            </c:strRef>
          </c:tx>
          <c:invertIfNegative val="0"/>
          <c:cat>
            <c:strRef>
              <c:f>'Objetivos e Metas (2)'!$D$31:$O$31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 (2)'!$D$33:$O$33</c:f>
              <c:numCache>
                <c:formatCode>General</c:formatCode>
                <c:ptCount val="12"/>
                <c:pt idx="0">
                  <c:v>789</c:v>
                </c:pt>
                <c:pt idx="1">
                  <c:v>901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9F0-4836-81C3-28AF04C4BE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5000160"/>
        <c:axId val="325000704"/>
      </c:barChart>
      <c:lineChart>
        <c:grouping val="standard"/>
        <c:varyColors val="0"/>
        <c:ser>
          <c:idx val="0"/>
          <c:order val="0"/>
          <c:tx>
            <c:strRef>
              <c:f>'Objetivos e Metas (2)'!$B$32</c:f>
              <c:strCache>
                <c:ptCount val="1"/>
                <c:pt idx="0">
                  <c:v>Meta/Previsto</c:v>
                </c:pt>
              </c:strCache>
            </c:strRef>
          </c:tx>
          <c:cat>
            <c:strRef>
              <c:f>'Objetivos e Metas (2)'!$D$31:$O$31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 (2)'!$D$32:$O$32</c:f>
              <c:numCache>
                <c:formatCode>General</c:formatCode>
                <c:ptCount val="12"/>
                <c:pt idx="0">
                  <c:v>800</c:v>
                </c:pt>
                <c:pt idx="1">
                  <c:v>900</c:v>
                </c:pt>
                <c:pt idx="2">
                  <c:v>1000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9F0-4836-81C3-28AF04C4BE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25000160"/>
        <c:axId val="325000704"/>
      </c:lineChart>
      <c:catAx>
        <c:axId val="3250001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25000704"/>
        <c:crosses val="autoZero"/>
        <c:auto val="1"/>
        <c:lblAlgn val="ctr"/>
        <c:lblOffset val="100"/>
        <c:noMultiLvlLbl val="0"/>
      </c:catAx>
      <c:valAx>
        <c:axId val="32500070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25000160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0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'Objetivos e Metas (2)'!$B$47</c:f>
              <c:strCache>
                <c:ptCount val="1"/>
                <c:pt idx="0">
                  <c:v>Realizado</c:v>
                </c:pt>
              </c:strCache>
            </c:strRef>
          </c:tx>
          <c:invertIfNegative val="0"/>
          <c:cat>
            <c:strRef>
              <c:f>'Objetivos e Metas (2)'!$D$45:$O$45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 (2)'!$D$47:$O$47</c:f>
              <c:numCache>
                <c:formatCode>_(* #,##0.00_);_(* \(#,##0.00\);_(* "-"??_);_(@_)</c:formatCode>
                <c:ptCount val="12"/>
                <c:pt idx="0">
                  <c:v>12000</c:v>
                </c:pt>
                <c:pt idx="1">
                  <c:v>10800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953-4D06-9F48-E9C5156271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5001792"/>
        <c:axId val="325002336"/>
      </c:barChart>
      <c:lineChart>
        <c:grouping val="standard"/>
        <c:varyColors val="0"/>
        <c:ser>
          <c:idx val="0"/>
          <c:order val="0"/>
          <c:tx>
            <c:strRef>
              <c:f>'Objetivos e Metas (2)'!$B$46</c:f>
              <c:strCache>
                <c:ptCount val="1"/>
                <c:pt idx="0">
                  <c:v>Meta/Previsto</c:v>
                </c:pt>
              </c:strCache>
            </c:strRef>
          </c:tx>
          <c:cat>
            <c:strRef>
              <c:f>'Objetivos e Metas (2)'!$D$45:$O$45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 (2)'!$D$46:$O$46</c:f>
              <c:numCache>
                <c:formatCode>_(* #,##0.00_);_(* \(#,##0.00\);_(* "-"??_);_(@_)</c:formatCode>
                <c:ptCount val="12"/>
                <c:pt idx="0">
                  <c:v>10000</c:v>
                </c:pt>
                <c:pt idx="1">
                  <c:v>11000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953-4D06-9F48-E9C5156271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25001792"/>
        <c:axId val="325002336"/>
      </c:lineChart>
      <c:catAx>
        <c:axId val="3250017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25002336"/>
        <c:crosses val="autoZero"/>
        <c:auto val="1"/>
        <c:lblAlgn val="ctr"/>
        <c:lblOffset val="100"/>
        <c:noMultiLvlLbl val="0"/>
      </c:catAx>
      <c:valAx>
        <c:axId val="325002336"/>
        <c:scaling>
          <c:orientation val="minMax"/>
        </c:scaling>
        <c:delete val="0"/>
        <c:axPos val="l"/>
        <c:majorGridlines/>
        <c:numFmt formatCode="_(* #,##0.00_);_(* \(#,##0.00\);_(* &quot;-&quot;??_);_(@_)" sourceLinked="1"/>
        <c:majorTickMark val="out"/>
        <c:minorTickMark val="none"/>
        <c:tickLblPos val="nextTo"/>
        <c:crossAx val="325001792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0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'Objetivos e Metas (2)'!$B$51</c:f>
              <c:strCache>
                <c:ptCount val="1"/>
                <c:pt idx="0">
                  <c:v>Realizado</c:v>
                </c:pt>
              </c:strCache>
            </c:strRef>
          </c:tx>
          <c:invertIfNegative val="0"/>
          <c:cat>
            <c:strRef>
              <c:f>'Objetivos e Metas (2)'!$D$49:$O$49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 (2)'!$D$51:$O$51</c:f>
              <c:numCache>
                <c:formatCode>General</c:formatCode>
                <c:ptCount val="12"/>
                <c:pt idx="0">
                  <c:v>12</c:v>
                </c:pt>
                <c:pt idx="1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EEA-4AEA-B3C0-CD071E12D3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5003424"/>
        <c:axId val="325003968"/>
      </c:barChart>
      <c:lineChart>
        <c:grouping val="standard"/>
        <c:varyColors val="0"/>
        <c:ser>
          <c:idx val="0"/>
          <c:order val="0"/>
          <c:tx>
            <c:strRef>
              <c:f>'Objetivos e Metas (2)'!$B$50</c:f>
              <c:strCache>
                <c:ptCount val="1"/>
                <c:pt idx="0">
                  <c:v>Meta/Previsto</c:v>
                </c:pt>
              </c:strCache>
            </c:strRef>
          </c:tx>
          <c:cat>
            <c:strRef>
              <c:f>'Objetivos e Metas (2)'!$D$49:$O$49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 (2)'!$D$50:$O$50</c:f>
              <c:numCache>
                <c:formatCode>General</c:formatCode>
                <c:ptCount val="12"/>
                <c:pt idx="0">
                  <c:v>10</c:v>
                </c:pt>
                <c:pt idx="1">
                  <c:v>12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EEA-4AEA-B3C0-CD071E12D3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25003424"/>
        <c:axId val="325003968"/>
      </c:lineChart>
      <c:catAx>
        <c:axId val="32500342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25003968"/>
        <c:crosses val="autoZero"/>
        <c:auto val="1"/>
        <c:lblAlgn val="ctr"/>
        <c:lblOffset val="100"/>
        <c:noMultiLvlLbl val="0"/>
      </c:catAx>
      <c:valAx>
        <c:axId val="32500396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2500342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0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'Objetivos e Metas (2)'!$B$65</c:f>
              <c:strCache>
                <c:ptCount val="1"/>
                <c:pt idx="0">
                  <c:v>Realizado</c:v>
                </c:pt>
              </c:strCache>
            </c:strRef>
          </c:tx>
          <c:invertIfNegative val="0"/>
          <c:cat>
            <c:strRef>
              <c:f>'Objetivos e Metas (2)'!$D$63:$O$63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 (2)'!$D$65:$O$65</c:f>
              <c:numCache>
                <c:formatCode>General</c:formatCode>
                <c:ptCount val="12"/>
                <c:pt idx="0">
                  <c:v>1</c:v>
                </c:pt>
                <c:pt idx="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603-458C-AF61-3127C9ED9C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5008320"/>
        <c:axId val="325005600"/>
      </c:barChart>
      <c:lineChart>
        <c:grouping val="standard"/>
        <c:varyColors val="0"/>
        <c:ser>
          <c:idx val="0"/>
          <c:order val="0"/>
          <c:tx>
            <c:strRef>
              <c:f>'Objetivos e Metas (2)'!$B$64</c:f>
              <c:strCache>
                <c:ptCount val="1"/>
                <c:pt idx="0">
                  <c:v>Meta/Previsto</c:v>
                </c:pt>
              </c:strCache>
            </c:strRef>
          </c:tx>
          <c:cat>
            <c:strRef>
              <c:f>'Objetivos e Metas (2)'!$D$63:$O$63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 (2)'!$D$64:$O$64</c:f>
              <c:numCache>
                <c:formatCode>General</c:formatCode>
                <c:ptCount val="12"/>
                <c:pt idx="0">
                  <c:v>1</c:v>
                </c:pt>
                <c:pt idx="1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603-458C-AF61-3127C9ED9C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25008320"/>
        <c:axId val="325005600"/>
      </c:lineChart>
      <c:catAx>
        <c:axId val="32500832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25005600"/>
        <c:crosses val="autoZero"/>
        <c:auto val="1"/>
        <c:lblAlgn val="ctr"/>
        <c:lblOffset val="100"/>
        <c:noMultiLvlLbl val="0"/>
      </c:catAx>
      <c:valAx>
        <c:axId val="32500560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25008320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'Objetivos e Metas (2)'!$B$69</c:f>
              <c:strCache>
                <c:ptCount val="1"/>
                <c:pt idx="0">
                  <c:v>Realizado</c:v>
                </c:pt>
              </c:strCache>
            </c:strRef>
          </c:tx>
          <c:invertIfNegative val="0"/>
          <c:cat>
            <c:strRef>
              <c:f>'Objetivos e Metas (2)'!$D$67:$O$67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 (2)'!$D$69:$O$69</c:f>
              <c:numCache>
                <c:formatCode>General</c:formatCode>
                <c:ptCount val="12"/>
                <c:pt idx="0">
                  <c:v>50</c:v>
                </c:pt>
                <c:pt idx="1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BC4-4301-984F-C9E7D8C4C9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5007232"/>
        <c:axId val="325007776"/>
      </c:barChart>
      <c:lineChart>
        <c:grouping val="standard"/>
        <c:varyColors val="0"/>
        <c:ser>
          <c:idx val="0"/>
          <c:order val="0"/>
          <c:tx>
            <c:strRef>
              <c:f>'Objetivos e Metas (2)'!$B$68</c:f>
              <c:strCache>
                <c:ptCount val="1"/>
                <c:pt idx="0">
                  <c:v>Meta/Previsto</c:v>
                </c:pt>
              </c:strCache>
            </c:strRef>
          </c:tx>
          <c:cat>
            <c:strRef>
              <c:f>'Objetivos e Metas (2)'!$D$67:$O$67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 (2)'!$D$68:$O$68</c:f>
              <c:numCache>
                <c:formatCode>General</c:formatCode>
                <c:ptCount val="12"/>
                <c:pt idx="0">
                  <c:v>100</c:v>
                </c:pt>
                <c:pt idx="1">
                  <c:v>200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BC4-4301-984F-C9E7D8C4C9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25007232"/>
        <c:axId val="325007776"/>
      </c:lineChart>
      <c:catAx>
        <c:axId val="3250072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25007776"/>
        <c:crosses val="autoZero"/>
        <c:auto val="1"/>
        <c:lblAlgn val="ctr"/>
        <c:lblOffset val="100"/>
        <c:noMultiLvlLbl val="0"/>
      </c:catAx>
      <c:valAx>
        <c:axId val="32500777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25007232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'Objetivos e Metas (2)'!$B$83</c:f>
              <c:strCache>
                <c:ptCount val="1"/>
                <c:pt idx="0">
                  <c:v>Realizado</c:v>
                </c:pt>
              </c:strCache>
            </c:strRef>
          </c:tx>
          <c:invertIfNegative val="0"/>
          <c:cat>
            <c:strRef>
              <c:f>'Objetivos e Metas (2)'!$D$81:$O$81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 (2)'!$D$83:$O$83</c:f>
              <c:numCache>
                <c:formatCode>General</c:formatCode>
                <c:ptCount val="12"/>
                <c:pt idx="0">
                  <c:v>4</c:v>
                </c:pt>
                <c:pt idx="1">
                  <c:v>2</c:v>
                </c:pt>
                <c:pt idx="2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762-4EE1-B21C-B25D1BF68B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3724432"/>
        <c:axId val="323730960"/>
      </c:barChart>
      <c:lineChart>
        <c:grouping val="standard"/>
        <c:varyColors val="0"/>
        <c:ser>
          <c:idx val="0"/>
          <c:order val="0"/>
          <c:tx>
            <c:strRef>
              <c:f>'Objetivos e Metas (2)'!$B$82</c:f>
              <c:strCache>
                <c:ptCount val="1"/>
                <c:pt idx="0">
                  <c:v>Meta/Previsto</c:v>
                </c:pt>
              </c:strCache>
            </c:strRef>
          </c:tx>
          <c:cat>
            <c:strRef>
              <c:f>'Objetivos e Metas (2)'!$D$81:$O$81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 (2)'!$D$82:$O$82</c:f>
              <c:numCache>
                <c:formatCode>General</c:formatCode>
                <c:ptCount val="12"/>
                <c:pt idx="0">
                  <c:v>4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762-4EE1-B21C-B25D1BF68B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23724432"/>
        <c:axId val="323730960"/>
      </c:lineChart>
      <c:catAx>
        <c:axId val="323724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23730960"/>
        <c:crosses val="autoZero"/>
        <c:auto val="1"/>
        <c:lblAlgn val="ctr"/>
        <c:lblOffset val="100"/>
        <c:noMultiLvlLbl val="0"/>
      </c:catAx>
      <c:valAx>
        <c:axId val="3237309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23724432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'Objetivos e Metas (2)'!$B$87</c:f>
              <c:strCache>
                <c:ptCount val="1"/>
                <c:pt idx="0">
                  <c:v>Realizado</c:v>
                </c:pt>
              </c:strCache>
            </c:strRef>
          </c:tx>
          <c:invertIfNegative val="0"/>
          <c:cat>
            <c:strRef>
              <c:f>'Objetivos e Metas (2)'!$D$85:$O$85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 (2)'!$D$87:$O$87</c:f>
              <c:numCache>
                <c:formatCode>General</c:formatCode>
                <c:ptCount val="12"/>
                <c:pt idx="0">
                  <c:v>2.5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F2D-4FEB-B498-61D37E3590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3723344"/>
        <c:axId val="323727696"/>
      </c:barChart>
      <c:lineChart>
        <c:grouping val="standard"/>
        <c:varyColors val="0"/>
        <c:ser>
          <c:idx val="0"/>
          <c:order val="0"/>
          <c:tx>
            <c:strRef>
              <c:f>'Objetivos e Metas (2)'!$B$86</c:f>
              <c:strCache>
                <c:ptCount val="1"/>
                <c:pt idx="0">
                  <c:v>Meta/Previsto</c:v>
                </c:pt>
              </c:strCache>
            </c:strRef>
          </c:tx>
          <c:cat>
            <c:strRef>
              <c:f>'Objetivos e Metas (2)'!$D$85:$O$85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'Objetivos e Metas (2)'!$D$86:$O$86</c:f>
              <c:numCache>
                <c:formatCode>General</c:formatCode>
                <c:ptCount val="12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F2D-4FEB-B498-61D37E3590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23723344"/>
        <c:axId val="323727696"/>
      </c:lineChart>
      <c:catAx>
        <c:axId val="32372334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23727696"/>
        <c:crosses val="autoZero"/>
        <c:auto val="1"/>
        <c:lblAlgn val="ctr"/>
        <c:lblOffset val="100"/>
        <c:noMultiLvlLbl val="0"/>
      </c:catAx>
      <c:valAx>
        <c:axId val="32372769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2372334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5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7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8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9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0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iagrams/colors1.xml><?xml version="1.0" encoding="utf-8"?>
<dgm:colorsDef xmlns:dgm="http://schemas.openxmlformats.org/drawingml/2006/diagram" xmlns:a="http://schemas.openxmlformats.org/drawingml/2006/main" uniqueId="urn:microsoft.com/office/officeart/2005/8/colors/accent3_1">
  <dgm:title val=""/>
  <dgm:desc val=""/>
  <dgm:catLst>
    <dgm:cat type="accent3" pri="11100"/>
  </dgm:catLst>
  <dgm:styleLbl name="node0">
    <dgm:fillClrLst meth="repeat">
      <a:schemeClr val="lt1"/>
    </dgm:fillClrLst>
    <dgm:linClrLst meth="repeat">
      <a:schemeClr val="accent3">
        <a:shade val="80000"/>
      </a:schemeClr>
    </dgm:linClrLst>
    <dgm:effectClrLst/>
    <dgm:txLinClrLst/>
    <dgm:txFillClrLst meth="repeat">
      <a:schemeClr val="dk1"/>
    </dgm:txFillClrLst>
    <dgm:txEffectClrLst/>
  </dgm:styleLbl>
  <dgm:styleLbl name="node1">
    <dgm:fillClrLst meth="repeat">
      <a:schemeClr val="lt1"/>
    </dgm:fillClrLst>
    <dgm:linClrLst meth="repeat">
      <a:schemeClr val="accent3">
        <a:shade val="80000"/>
      </a:schemeClr>
    </dgm:linClrLst>
    <dgm:effectClrLst/>
    <dgm:txLinClrLst/>
    <dgm:txFillClrLst meth="repeat">
      <a:schemeClr val="dk1"/>
    </dgm:txFillClrLst>
    <dgm:txEffectClrLst/>
  </dgm:styleLbl>
  <dgm:styleLbl name="alignNode1">
    <dgm:fillClrLst meth="repeat">
      <a:schemeClr val="lt1"/>
    </dgm:fillClrLst>
    <dgm:linClrLst meth="repeat">
      <a:schemeClr val="accent3">
        <a:shade val="80000"/>
      </a:schemeClr>
    </dgm:linClrLst>
    <dgm:effectClrLst/>
    <dgm:txLinClrLst/>
    <dgm:txFillClrLst meth="repeat">
      <a:schemeClr val="dk1"/>
    </dgm:txFillClrLst>
    <dgm:txEffectClrLst/>
  </dgm:styleLbl>
  <dgm:styleLbl name="lnNode1">
    <dgm:fillClrLst meth="repeat">
      <a:schemeClr val="lt1"/>
    </dgm:fillClrLst>
    <dgm:linClrLst meth="repeat">
      <a:schemeClr val="accent3">
        <a:shade val="80000"/>
      </a:schemeClr>
    </dgm:linClrLst>
    <dgm:effectClrLst/>
    <dgm:txLinClrLst/>
    <dgm:txFillClrLst meth="repeat">
      <a:schemeClr val="dk1"/>
    </dgm:txFillClrLst>
    <dgm:txEffectClrLst/>
  </dgm:styleLbl>
  <dgm:styleLbl name="vennNode1">
    <dgm:fillClrLst meth="repeat">
      <a:schemeClr val="lt1">
        <a:alpha val="50000"/>
      </a:schemeClr>
    </dgm:fillClrLst>
    <dgm:linClrLst meth="repeat">
      <a:schemeClr val="accent3">
        <a:shade val="80000"/>
      </a:schemeClr>
    </dgm:linClrLst>
    <dgm:effectClrLst/>
    <dgm:txLinClrLst/>
    <dgm:txFillClrLst/>
    <dgm:txEffectClrLst/>
  </dgm:styleLbl>
  <dgm:styleLbl name="node2">
    <dgm:fillClrLst meth="repeat">
      <a:schemeClr val="lt1"/>
    </dgm:fillClrLst>
    <dgm:linClrLst meth="repeat">
      <a:schemeClr val="accent3">
        <a:shade val="80000"/>
      </a:schemeClr>
    </dgm:linClrLst>
    <dgm:effectClrLst/>
    <dgm:txLinClrLst/>
    <dgm:txFillClrLst meth="repeat">
      <a:schemeClr val="dk1"/>
    </dgm:txFillClrLst>
    <dgm:txEffectClrLst/>
  </dgm:styleLbl>
  <dgm:styleLbl name="node3">
    <dgm:fillClrLst meth="repeat">
      <a:schemeClr val="lt1"/>
    </dgm:fillClrLst>
    <dgm:linClrLst meth="repeat">
      <a:schemeClr val="accent3">
        <a:shade val="80000"/>
      </a:schemeClr>
    </dgm:linClrLst>
    <dgm:effectClrLst/>
    <dgm:txLinClrLst/>
    <dgm:txFillClrLst meth="repeat">
      <a:schemeClr val="dk1"/>
    </dgm:txFillClrLst>
    <dgm:txEffectClrLst/>
  </dgm:styleLbl>
  <dgm:styleLbl name="node4">
    <dgm:fillClrLst meth="repeat">
      <a:schemeClr val="lt1"/>
    </dgm:fillClrLst>
    <dgm:linClrLst meth="repeat">
      <a:schemeClr val="accent3">
        <a:shade val="80000"/>
      </a:schemeClr>
    </dgm:linClrLst>
    <dgm:effectClrLst/>
    <dgm:txLinClrLst/>
    <dgm:txFillClrLst meth="repeat">
      <a:schemeClr val="dk1"/>
    </dgm:txFillClrLst>
    <dgm:txEffectClrLst/>
  </dgm:styleLbl>
  <dgm:styleLbl name="fgImgPlace1">
    <dgm:fillClrLst meth="repeat">
      <a:schemeClr val="accent3">
        <a:tint val="40000"/>
      </a:schemeClr>
    </dgm:fillClrLst>
    <dgm:linClrLst meth="repeat">
      <a:schemeClr val="accent3">
        <a:shade val="80000"/>
      </a:schemeClr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3">
        <a:tint val="40000"/>
      </a:schemeClr>
    </dgm:fillClrLst>
    <dgm:linClrLst meth="repeat">
      <a:schemeClr val="accent3">
        <a:shade val="80000"/>
      </a:schemeClr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3">
        <a:tint val="40000"/>
      </a:schemeClr>
    </dgm:fillClrLst>
    <dgm:linClrLst meth="repeat">
      <a:schemeClr val="accent3">
        <a:shade val="80000"/>
      </a:schemeClr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3">
        <a:tint val="60000"/>
      </a:schemeClr>
    </dgm:fillClrLst>
    <dgm:linClrLst meth="repeat">
      <a:schemeClr val="accent3">
        <a:tint val="60000"/>
      </a:schemeClr>
    </dgm:linClrLst>
    <dgm:effectClrLst/>
    <dgm:txLinClrLst/>
    <dgm:txFillClrLst meth="repeat">
      <a:schemeClr val="dk1"/>
    </dgm:txFillClrLst>
    <dgm:txEffectClrLst/>
  </dgm:styleLbl>
  <dgm:styleLbl name="fgSibTrans2D1">
    <dgm:fillClrLst meth="repeat">
      <a:schemeClr val="accent3">
        <a:tint val="60000"/>
      </a:schemeClr>
    </dgm:fillClrLst>
    <dgm:linClrLst meth="repeat">
      <a:schemeClr val="accent3">
        <a:tint val="60000"/>
      </a:schemeClr>
    </dgm:linClrLst>
    <dgm:effectClrLst/>
    <dgm:txLinClrLst/>
    <dgm:txFillClrLst meth="repeat">
      <a:schemeClr val="dk1"/>
    </dgm:txFillClrLst>
    <dgm:txEffectClrLst/>
  </dgm:styleLbl>
  <dgm:styleLbl name="bgSibTrans2D1">
    <dgm:fillClrLst meth="repeat">
      <a:schemeClr val="accent3">
        <a:tint val="60000"/>
      </a:schemeClr>
    </dgm:fillClrLst>
    <dgm:linClrLst meth="repeat">
      <a:schemeClr val="accent3">
        <a:tint val="60000"/>
      </a:schemeClr>
    </dgm:linClrLst>
    <dgm:effectClrLst/>
    <dgm:txLinClrLst/>
    <dgm:txFillClrLst meth="repeat">
      <a:schemeClr val="dk1"/>
    </dgm:txFillClrLst>
    <dgm:txEffectClrLst/>
  </dgm:styleLbl>
  <dgm:styleLbl name="sibTrans1D1">
    <dgm:fillClrLst meth="repeat">
      <a:schemeClr val="accent3"/>
    </dgm:fillClrLst>
    <dgm:linClrLst meth="repeat">
      <a:schemeClr val="accent3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3"/>
    </dgm:fillClrLst>
    <dgm:linClrLst meth="repeat">
      <a:schemeClr val="accent3"/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lt1"/>
    </dgm:fillClrLst>
    <dgm:linClrLst meth="repeat">
      <a:schemeClr val="accent3">
        <a:shade val="80000"/>
      </a:schemeClr>
    </dgm:linClrLst>
    <dgm:effectClrLst/>
    <dgm:txLinClrLst/>
    <dgm:txFillClrLst meth="repeat">
      <a:schemeClr val="dk1"/>
    </dgm:txFillClrLst>
    <dgm:txEffectClrLst/>
  </dgm:styleLbl>
  <dgm:styleLbl name="asst1">
    <dgm:fillClrLst meth="repeat">
      <a:schemeClr val="lt1"/>
    </dgm:fillClrLst>
    <dgm:linClrLst meth="repeat">
      <a:schemeClr val="accent3">
        <a:shade val="80000"/>
      </a:schemeClr>
    </dgm:linClrLst>
    <dgm:effectClrLst/>
    <dgm:txLinClrLst/>
    <dgm:txFillClrLst meth="repeat">
      <a:schemeClr val="dk1"/>
    </dgm:txFillClrLst>
    <dgm:txEffectClrLst/>
  </dgm:styleLbl>
  <dgm:styleLbl name="asst2">
    <dgm:fillClrLst meth="repeat">
      <a:schemeClr val="lt1"/>
    </dgm:fillClrLst>
    <dgm:linClrLst meth="repeat">
      <a:schemeClr val="accent3">
        <a:shade val="80000"/>
      </a:schemeClr>
    </dgm:linClrLst>
    <dgm:effectClrLst/>
    <dgm:txLinClrLst/>
    <dgm:txFillClrLst meth="repeat">
      <a:schemeClr val="dk1"/>
    </dgm:txFillClrLst>
    <dgm:txEffectClrLst/>
  </dgm:styleLbl>
  <dgm:styleLbl name="asst3">
    <dgm:fillClrLst meth="repeat">
      <a:schemeClr val="lt1"/>
    </dgm:fillClrLst>
    <dgm:linClrLst meth="repeat">
      <a:schemeClr val="accent3">
        <a:shade val="80000"/>
      </a:schemeClr>
    </dgm:linClrLst>
    <dgm:effectClrLst/>
    <dgm:txLinClrLst/>
    <dgm:txFillClrLst meth="repeat">
      <a:schemeClr val="dk1"/>
    </dgm:txFillClrLst>
    <dgm:txEffectClrLst/>
  </dgm:styleLbl>
  <dgm:styleLbl name="asst4">
    <dgm:fillClrLst meth="repeat">
      <a:schemeClr val="lt1"/>
    </dgm:fillClrLst>
    <dgm:linClrLst meth="repeat">
      <a:schemeClr val="accent3">
        <a:shade val="80000"/>
      </a:schemeClr>
    </dgm:linClrLst>
    <dgm:effectClrLst/>
    <dgm:txLinClrLst/>
    <dgm:txFillClrLst meth="repeat">
      <a:schemeClr val="dk1"/>
    </dgm:txFillClrLst>
    <dgm:txEffectClrLst/>
  </dgm:styleLbl>
  <dgm:styleLbl name="parChTrans2D1">
    <dgm:fillClrLst meth="repeat">
      <a:schemeClr val="accent3">
        <a:tint val="60000"/>
      </a:schemeClr>
    </dgm:fillClrLst>
    <dgm:linClrLst meth="repeat">
      <a:schemeClr val="accent3">
        <a:tint val="60000"/>
      </a:schemeClr>
    </dgm:linClrLst>
    <dgm:effectClrLst/>
    <dgm:txLinClrLst/>
    <dgm:txFillClrLst/>
    <dgm:txEffectClrLst/>
  </dgm:styleLbl>
  <dgm:styleLbl name="parChTrans2D2">
    <dgm:fillClrLst meth="repeat">
      <a:schemeClr val="accent3"/>
    </dgm:fillClrLst>
    <dgm:linClrLst meth="repeat">
      <a:schemeClr val="accent3"/>
    </dgm:linClrLst>
    <dgm:effectClrLst/>
    <dgm:txLinClrLst/>
    <dgm:txFillClrLst/>
    <dgm:txEffectClrLst/>
  </dgm:styleLbl>
  <dgm:styleLbl name="parChTrans2D3">
    <dgm:fillClrLst meth="repeat">
      <a:schemeClr val="accent3"/>
    </dgm:fillClrLst>
    <dgm:linClrLst meth="repeat">
      <a:schemeClr val="accent3"/>
    </dgm:linClrLst>
    <dgm:effectClrLst/>
    <dgm:txLinClrLst/>
    <dgm:txFillClrLst/>
    <dgm:txEffectClrLst/>
  </dgm:styleLbl>
  <dgm:styleLbl name="parChTrans2D4">
    <dgm:fillClrLst meth="repeat">
      <a:schemeClr val="accent3"/>
    </dgm:fillClrLst>
    <dgm:linClrLst meth="repeat">
      <a:schemeClr val="accent3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3"/>
    </dgm:fillClrLst>
    <dgm:linClrLst meth="repeat">
      <a:schemeClr val="accent3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3"/>
    </dgm:fillClrLst>
    <dgm:linClrLst meth="repeat">
      <a:schemeClr val="accent3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3"/>
    </dgm:fillClrLst>
    <dgm:linClrLst meth="repeat">
      <a:schemeClr val="accent3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3"/>
    </dgm:fillClrLst>
    <dgm:linClrLst meth="repeat">
      <a:schemeClr val="accent3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accent3">
        <a:alpha val="90000"/>
        <a:tint val="40000"/>
      </a:schemeClr>
    </dgm:fillClrLst>
    <dgm:linClrLst meth="repeat">
      <a:schemeClr val="accent3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accent3">
        <a:alpha val="90000"/>
        <a:tint val="40000"/>
      </a:schemeClr>
    </dgm:fillClrLst>
    <dgm:linClrLst meth="repeat">
      <a:schemeClr val="accent3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accent3">
        <a:alpha val="90000"/>
        <a:tint val="40000"/>
      </a:schemeClr>
    </dgm:fillClrLst>
    <dgm:linClrLst meth="repeat">
      <a:schemeClr val="accent3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accent3">
        <a:alpha val="40000"/>
        <a:tint val="40000"/>
      </a:schemeClr>
    </dgm:fillClrLst>
    <dgm:linClrLst meth="repeat">
      <a:schemeClr val="accent3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accent3">
        <a:alpha val="90000"/>
        <a:tint val="40000"/>
      </a:schemeClr>
    </dgm:fillClrLst>
    <dgm:linClrLst meth="repeat">
      <a:schemeClr val="accent3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3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3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3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lt1">
        <a:alpha val="90000"/>
        <a:tint val="40000"/>
      </a:schemeClr>
    </dgm:fillClrLst>
    <dgm:linClrLst meth="repeat">
      <a:schemeClr val="accent3"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lt1">
        <a:alpha val="90000"/>
        <a:tint val="40000"/>
      </a:schemeClr>
    </dgm:fillClrLst>
    <dgm:linClrLst meth="repeat">
      <a:schemeClr val="accent3"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lt1">
        <a:alpha val="90000"/>
        <a:tint val="40000"/>
      </a:schemeClr>
    </dgm:fillClrLst>
    <dgm:linClrLst meth="repeat">
      <a:schemeClr val="accent3"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accent3">
        <a:alpha val="90000"/>
        <a:tint val="40000"/>
      </a:schemeClr>
    </dgm:fillClrLst>
    <dgm:linClrLst meth="repeat">
      <a:schemeClr val="accent3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accent3">
        <a:alpha val="90000"/>
        <a:tint val="40000"/>
      </a:schemeClr>
    </dgm:fillClrLst>
    <dgm:linClrLst meth="repeat">
      <a:schemeClr val="accent3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accent3">
        <a:alpha val="90000"/>
        <a:tint val="40000"/>
      </a:schemeClr>
    </dgm:fillClrLst>
    <dgm:linClrLst meth="repeat">
      <a:schemeClr val="accent3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accent3">
        <a:alpha val="90000"/>
        <a:tint val="40000"/>
      </a:schemeClr>
    </dgm:fillClrLst>
    <dgm:linClrLst meth="repeat">
      <a:schemeClr val="accent3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3">
        <a:tint val="40000"/>
      </a:schemeClr>
    </dgm:fillClrLst>
    <dgm:linClrLst meth="repeat">
      <a:schemeClr val="accent3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3">
        <a:shade val="80000"/>
      </a:schemeClr>
    </dgm:fillClrLst>
    <dgm:linClrLst meth="repeat">
      <a:schemeClr val="accent3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3">
        <a:tint val="50000"/>
        <a:alpha val="40000"/>
      </a:schemeClr>
    </dgm:fillClrLst>
    <dgm:linClrLst meth="repeat">
      <a:schemeClr val="accent3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3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data1.xml><?xml version="1.0" encoding="utf-8"?>
<dgm:dataModel xmlns:dgm="http://schemas.openxmlformats.org/drawingml/2006/diagram" xmlns:a="http://schemas.openxmlformats.org/drawingml/2006/main">
  <dgm:ptLst>
    <dgm:pt modelId="{B717ABF6-8F80-4DD7-91ED-3C9B73C0F11C}" type="doc">
      <dgm:prSet loTypeId="urn:microsoft.com/office/officeart/2005/8/layout/chevron2" loCatId="list" qsTypeId="urn:microsoft.com/office/officeart/2005/8/quickstyle/simple5" qsCatId="simple" csTypeId="urn:microsoft.com/office/officeart/2005/8/colors/accent3_1" csCatId="accent3" phldr="1"/>
      <dgm:spPr/>
      <dgm:t>
        <a:bodyPr/>
        <a:lstStyle/>
        <a:p>
          <a:endParaRPr lang="pt-BR"/>
        </a:p>
      </dgm:t>
    </dgm:pt>
    <dgm:pt modelId="{D23C7EEF-9B0C-4FFA-B52C-FF5DC822A5F9}">
      <dgm:prSet phldrT="[Texto]"/>
      <dgm:spPr>
        <a:ln>
          <a:solidFill>
            <a:schemeClr val="tx2"/>
          </a:solidFill>
        </a:ln>
      </dgm:spPr>
      <dgm:t>
        <a:bodyPr/>
        <a:lstStyle/>
        <a:p>
          <a:r>
            <a:rPr lang="pt-BR"/>
            <a:t>Passo 1</a:t>
          </a:r>
        </a:p>
      </dgm:t>
    </dgm:pt>
    <dgm:pt modelId="{B84F29BE-AA57-4546-B2DF-A9AE446FBEA4}" type="parTrans" cxnId="{E711D22E-B9C8-4221-B177-7037A9B62212}">
      <dgm:prSet/>
      <dgm:spPr/>
      <dgm:t>
        <a:bodyPr/>
        <a:lstStyle/>
        <a:p>
          <a:endParaRPr lang="pt-BR"/>
        </a:p>
      </dgm:t>
    </dgm:pt>
    <dgm:pt modelId="{D565A6AD-5EA0-4FD6-92E4-5A53878A1B21}" type="sibTrans" cxnId="{E711D22E-B9C8-4221-B177-7037A9B62212}">
      <dgm:prSet/>
      <dgm:spPr/>
      <dgm:t>
        <a:bodyPr/>
        <a:lstStyle/>
        <a:p>
          <a:endParaRPr lang="pt-BR"/>
        </a:p>
      </dgm:t>
    </dgm:pt>
    <dgm:pt modelId="{199D52AE-C407-47CF-9C0C-2288AE5702BE}">
      <dgm:prSet phldrT="[Texto]" custT="1"/>
      <dgm:spPr>
        <a:solidFill>
          <a:schemeClr val="accent1">
            <a:lumMod val="20000"/>
            <a:lumOff val="80000"/>
            <a:alpha val="90000"/>
          </a:schemeClr>
        </a:solidFill>
        <a:ln>
          <a:solidFill>
            <a:schemeClr val="tx2"/>
          </a:solidFill>
        </a:ln>
      </dgm:spPr>
      <dgm:t>
        <a:bodyPr/>
        <a:lstStyle/>
        <a:p>
          <a:r>
            <a:rPr lang="pt-BR" sz="1400"/>
            <a:t>Realize o Planejamento Estratégico de sua empresa</a:t>
          </a:r>
        </a:p>
      </dgm:t>
    </dgm:pt>
    <dgm:pt modelId="{CAC82E5C-361F-4416-8BFE-F87D385A7E8C}" type="parTrans" cxnId="{7BFB2A2D-874C-41D2-BD39-A015B8DB547A}">
      <dgm:prSet/>
      <dgm:spPr/>
      <dgm:t>
        <a:bodyPr/>
        <a:lstStyle/>
        <a:p>
          <a:endParaRPr lang="pt-BR"/>
        </a:p>
      </dgm:t>
    </dgm:pt>
    <dgm:pt modelId="{A6171A8F-8C09-42A0-9ED6-E66F0CA7AC7F}" type="sibTrans" cxnId="{7BFB2A2D-874C-41D2-BD39-A015B8DB547A}">
      <dgm:prSet/>
      <dgm:spPr/>
      <dgm:t>
        <a:bodyPr/>
        <a:lstStyle/>
        <a:p>
          <a:endParaRPr lang="pt-BR"/>
        </a:p>
      </dgm:t>
    </dgm:pt>
    <dgm:pt modelId="{0941CB62-CBB5-4B17-ACDB-8CFE5F01B236}">
      <dgm:prSet phldrT="[Texto]" custT="1"/>
      <dgm:spPr>
        <a:solidFill>
          <a:schemeClr val="accent1">
            <a:lumMod val="20000"/>
            <a:lumOff val="80000"/>
            <a:alpha val="90000"/>
          </a:schemeClr>
        </a:solidFill>
        <a:ln>
          <a:solidFill>
            <a:schemeClr val="tx2"/>
          </a:solidFill>
        </a:ln>
      </dgm:spPr>
      <dgm:t>
        <a:bodyPr/>
        <a:lstStyle/>
        <a:p>
          <a:r>
            <a:rPr lang="pt-BR" sz="1400"/>
            <a:t>Quais estratégias devem ser tomadas para se chegar lá?</a:t>
          </a:r>
        </a:p>
      </dgm:t>
    </dgm:pt>
    <dgm:pt modelId="{9557E9E1-F344-4A62-A6D9-7C1305A093A3}" type="parTrans" cxnId="{E630A0C2-8821-42B8-94B4-A7BED90A98D0}">
      <dgm:prSet/>
      <dgm:spPr/>
      <dgm:t>
        <a:bodyPr/>
        <a:lstStyle/>
        <a:p>
          <a:endParaRPr lang="pt-BR"/>
        </a:p>
      </dgm:t>
    </dgm:pt>
    <dgm:pt modelId="{26BA4ABC-C8F8-4FE0-A8A4-DFAE69C4E9E0}" type="sibTrans" cxnId="{E630A0C2-8821-42B8-94B4-A7BED90A98D0}">
      <dgm:prSet/>
      <dgm:spPr/>
      <dgm:t>
        <a:bodyPr/>
        <a:lstStyle/>
        <a:p>
          <a:endParaRPr lang="pt-BR"/>
        </a:p>
      </dgm:t>
    </dgm:pt>
    <dgm:pt modelId="{9C45A868-B340-43A8-9ED2-2373340A21CD}">
      <dgm:prSet phldrT="[Texto]"/>
      <dgm:spPr>
        <a:ln>
          <a:solidFill>
            <a:schemeClr val="tx2"/>
          </a:solidFill>
        </a:ln>
      </dgm:spPr>
      <dgm:t>
        <a:bodyPr/>
        <a:lstStyle/>
        <a:p>
          <a:r>
            <a:rPr lang="pt-BR"/>
            <a:t>Passo 2</a:t>
          </a:r>
        </a:p>
      </dgm:t>
    </dgm:pt>
    <dgm:pt modelId="{C6BCDA0F-DFA3-4299-BCAB-EF5822181FBC}" type="parTrans" cxnId="{0FAEB734-5C15-45A7-8608-0223E994FDB7}">
      <dgm:prSet/>
      <dgm:spPr/>
      <dgm:t>
        <a:bodyPr/>
        <a:lstStyle/>
        <a:p>
          <a:endParaRPr lang="pt-BR"/>
        </a:p>
      </dgm:t>
    </dgm:pt>
    <dgm:pt modelId="{96198A67-AF90-4670-A232-9F63FE519612}" type="sibTrans" cxnId="{0FAEB734-5C15-45A7-8608-0223E994FDB7}">
      <dgm:prSet/>
      <dgm:spPr/>
      <dgm:t>
        <a:bodyPr/>
        <a:lstStyle/>
        <a:p>
          <a:endParaRPr lang="pt-BR"/>
        </a:p>
      </dgm:t>
    </dgm:pt>
    <dgm:pt modelId="{5C7FF1F6-BF96-4926-88AA-B9395440C374}">
      <dgm:prSet phldrT="[Texto]" custT="1"/>
      <dgm:spPr>
        <a:solidFill>
          <a:schemeClr val="accent1">
            <a:lumMod val="20000"/>
            <a:lumOff val="80000"/>
            <a:alpha val="90000"/>
          </a:schemeClr>
        </a:solidFill>
        <a:ln>
          <a:solidFill>
            <a:schemeClr val="tx2"/>
          </a:solidFill>
        </a:ln>
      </dgm:spPr>
      <dgm:t>
        <a:bodyPr/>
        <a:lstStyle/>
        <a:p>
          <a:r>
            <a:rPr lang="pt-BR" sz="1400"/>
            <a:t>Na aba "Objetivos e Metas" escreva seus principais objetivos para o ano </a:t>
          </a:r>
          <a:r>
            <a:rPr lang="pt-BR" sz="1400" i="1"/>
            <a:t>(mais que 10 significa que sua empresa possivelmente está sem foco. Será que não é possível cortar algo?)</a:t>
          </a:r>
        </a:p>
      </dgm:t>
    </dgm:pt>
    <dgm:pt modelId="{27558561-DCB0-4213-B851-52E6D5122EA7}" type="parTrans" cxnId="{081AF921-C5C9-4EB2-90DF-2F44E4159E34}">
      <dgm:prSet/>
      <dgm:spPr/>
      <dgm:t>
        <a:bodyPr/>
        <a:lstStyle/>
        <a:p>
          <a:endParaRPr lang="pt-BR"/>
        </a:p>
      </dgm:t>
    </dgm:pt>
    <dgm:pt modelId="{41FDC37F-BFB3-4704-87B5-4BD38D181C07}" type="sibTrans" cxnId="{081AF921-C5C9-4EB2-90DF-2F44E4159E34}">
      <dgm:prSet/>
      <dgm:spPr/>
      <dgm:t>
        <a:bodyPr/>
        <a:lstStyle/>
        <a:p>
          <a:endParaRPr lang="pt-BR"/>
        </a:p>
      </dgm:t>
    </dgm:pt>
    <dgm:pt modelId="{79F88B83-810F-4A37-A4DB-87A49DE6D576}">
      <dgm:prSet phldrT="[Texto]" custT="1"/>
      <dgm:spPr>
        <a:solidFill>
          <a:schemeClr val="accent1">
            <a:lumMod val="20000"/>
            <a:lumOff val="80000"/>
            <a:alpha val="90000"/>
          </a:schemeClr>
        </a:solidFill>
        <a:ln>
          <a:solidFill>
            <a:schemeClr val="tx2"/>
          </a:solidFill>
        </a:ln>
      </dgm:spPr>
      <dgm:t>
        <a:bodyPr/>
        <a:lstStyle/>
        <a:p>
          <a:r>
            <a:rPr lang="pt-BR" sz="1400"/>
            <a:t>Defina indicadores e metas para cada objetivo. O indicador é a forma que você vai mensurar se o objetivo está sendo alcançado ou não. A meta é a forma numédica de avaliar o indicador </a:t>
          </a:r>
          <a:r>
            <a:rPr lang="pt-BR" sz="1400" i="1"/>
            <a:t>(veja o exemplo no objetivo e indicador 1)</a:t>
          </a:r>
        </a:p>
      </dgm:t>
    </dgm:pt>
    <dgm:pt modelId="{F026B2F6-5630-4DD0-8FBA-9B54509B4ADC}" type="parTrans" cxnId="{CFF8A8B9-A712-419B-BB18-012A59F280B3}">
      <dgm:prSet/>
      <dgm:spPr/>
      <dgm:t>
        <a:bodyPr/>
        <a:lstStyle/>
        <a:p>
          <a:endParaRPr lang="pt-BR"/>
        </a:p>
      </dgm:t>
    </dgm:pt>
    <dgm:pt modelId="{28C688DE-1BB7-45DE-8A71-9F4B6119534C}" type="sibTrans" cxnId="{CFF8A8B9-A712-419B-BB18-012A59F280B3}">
      <dgm:prSet/>
      <dgm:spPr/>
      <dgm:t>
        <a:bodyPr/>
        <a:lstStyle/>
        <a:p>
          <a:endParaRPr lang="pt-BR"/>
        </a:p>
      </dgm:t>
    </dgm:pt>
    <dgm:pt modelId="{CF1F1E51-7990-4F59-81ED-CEB9660E78C7}">
      <dgm:prSet phldrT="[Texto]"/>
      <dgm:spPr>
        <a:ln>
          <a:solidFill>
            <a:schemeClr val="tx2"/>
          </a:solidFill>
        </a:ln>
      </dgm:spPr>
      <dgm:t>
        <a:bodyPr/>
        <a:lstStyle/>
        <a:p>
          <a:r>
            <a:rPr lang="pt-BR"/>
            <a:t>Passo 3</a:t>
          </a:r>
        </a:p>
      </dgm:t>
    </dgm:pt>
    <dgm:pt modelId="{350CCF29-3879-41B1-8465-99E225AF133F}" type="parTrans" cxnId="{75301F0E-E316-4E4D-9ADD-A70E166A5DF7}">
      <dgm:prSet/>
      <dgm:spPr/>
      <dgm:t>
        <a:bodyPr/>
        <a:lstStyle/>
        <a:p>
          <a:endParaRPr lang="pt-BR"/>
        </a:p>
      </dgm:t>
    </dgm:pt>
    <dgm:pt modelId="{F24DBB1F-E2DC-42B5-BB6E-0AD7F155E733}" type="sibTrans" cxnId="{75301F0E-E316-4E4D-9ADD-A70E166A5DF7}">
      <dgm:prSet/>
      <dgm:spPr/>
      <dgm:t>
        <a:bodyPr/>
        <a:lstStyle/>
        <a:p>
          <a:endParaRPr lang="pt-BR"/>
        </a:p>
      </dgm:t>
    </dgm:pt>
    <dgm:pt modelId="{59E83940-166A-4C31-87BB-811F80B6FA7B}">
      <dgm:prSet phldrT="[Texto]" custT="1"/>
      <dgm:spPr>
        <a:solidFill>
          <a:schemeClr val="accent1">
            <a:lumMod val="20000"/>
            <a:lumOff val="80000"/>
            <a:alpha val="90000"/>
          </a:schemeClr>
        </a:solidFill>
        <a:ln>
          <a:solidFill>
            <a:schemeClr val="tx2"/>
          </a:solidFill>
        </a:ln>
      </dgm:spPr>
      <dgm:t>
        <a:bodyPr/>
        <a:lstStyle/>
        <a:p>
          <a:r>
            <a:rPr lang="pt-BR" sz="1400"/>
            <a:t>Agora que já preencheu os objetivos e indicadores, temos que pensar em como chegar até eles. Você deve realizar um </a:t>
          </a:r>
          <a:r>
            <a:rPr lang="pt-BR" sz="1400" b="1" u="sng"/>
            <a:t>Plano de Ação</a:t>
          </a:r>
          <a:r>
            <a:rPr lang="pt-BR" sz="1400"/>
            <a:t> e colocar todas as ações que você precisa fazer para alcançar seus objetivos, assim como os respectivos  prazos e responsáveis.</a:t>
          </a:r>
        </a:p>
      </dgm:t>
    </dgm:pt>
    <dgm:pt modelId="{21FECF8C-74C4-49A6-A7DA-27DFBA852251}" type="parTrans" cxnId="{873501AC-E7FF-49C2-9928-2985750D57CA}">
      <dgm:prSet/>
      <dgm:spPr/>
      <dgm:t>
        <a:bodyPr/>
        <a:lstStyle/>
        <a:p>
          <a:endParaRPr lang="pt-BR"/>
        </a:p>
      </dgm:t>
    </dgm:pt>
    <dgm:pt modelId="{CC84B013-B0DE-40E6-AC9A-84E08F637091}" type="sibTrans" cxnId="{873501AC-E7FF-49C2-9928-2985750D57CA}">
      <dgm:prSet/>
      <dgm:spPr/>
      <dgm:t>
        <a:bodyPr/>
        <a:lstStyle/>
        <a:p>
          <a:endParaRPr lang="pt-BR"/>
        </a:p>
      </dgm:t>
    </dgm:pt>
    <dgm:pt modelId="{749D7C5B-04AE-46F5-BDE6-E1FF3CFF5F72}">
      <dgm:prSet phldrT="[Texto]" custT="1"/>
      <dgm:spPr>
        <a:solidFill>
          <a:schemeClr val="accent1">
            <a:lumMod val="20000"/>
            <a:lumOff val="80000"/>
            <a:alpha val="90000"/>
          </a:schemeClr>
        </a:solidFill>
        <a:ln>
          <a:solidFill>
            <a:schemeClr val="tx2"/>
          </a:solidFill>
        </a:ln>
      </dgm:spPr>
      <dgm:t>
        <a:bodyPr/>
        <a:lstStyle/>
        <a:p>
          <a:r>
            <a:rPr lang="pt-BR" sz="1400"/>
            <a:t>Definidas as ações , clique na aba Ação e descreva a </a:t>
          </a:r>
          <a:r>
            <a:rPr lang="pt-BR" sz="1400" b="1"/>
            <a:t>estratégia geral de ação</a:t>
          </a:r>
          <a:r>
            <a:rPr lang="pt-BR" sz="1400"/>
            <a:t> para cada um dos indicadores definidos.  Não é para detalhar o plano de ação, mas sim para descrever a estratégia que utilizará para alcançar os respectivos indicadores e objetivos propostos. </a:t>
          </a:r>
        </a:p>
      </dgm:t>
    </dgm:pt>
    <dgm:pt modelId="{B4F603BF-5F29-46A9-A1AA-37465CB3D069}" type="parTrans" cxnId="{BF9314F8-DD6A-4585-9AE8-C8B033E2625A}">
      <dgm:prSet/>
      <dgm:spPr/>
      <dgm:t>
        <a:bodyPr/>
        <a:lstStyle/>
        <a:p>
          <a:endParaRPr lang="pt-BR"/>
        </a:p>
      </dgm:t>
    </dgm:pt>
    <dgm:pt modelId="{F715F7C1-7B4A-4DD2-89F5-F8216BD5CEB9}" type="sibTrans" cxnId="{BF9314F8-DD6A-4585-9AE8-C8B033E2625A}">
      <dgm:prSet/>
      <dgm:spPr/>
      <dgm:t>
        <a:bodyPr/>
        <a:lstStyle/>
        <a:p>
          <a:endParaRPr lang="pt-BR"/>
        </a:p>
      </dgm:t>
    </dgm:pt>
    <dgm:pt modelId="{825C331A-4DBC-43B3-8868-5C36BF36194F}">
      <dgm:prSet phldrT="[Texto]" custT="1"/>
      <dgm:spPr>
        <a:solidFill>
          <a:schemeClr val="accent1">
            <a:lumMod val="20000"/>
            <a:lumOff val="80000"/>
            <a:alpha val="90000"/>
          </a:schemeClr>
        </a:solidFill>
        <a:ln>
          <a:solidFill>
            <a:schemeClr val="tx2"/>
          </a:solidFill>
        </a:ln>
      </dgm:spPr>
      <dgm:t>
        <a:bodyPr/>
        <a:lstStyle/>
        <a:p>
          <a:r>
            <a:rPr lang="pt-BR" sz="1400"/>
            <a:t>O que vocês querem para os próximos anos? Qual a visão de futuro da empresa?</a:t>
          </a:r>
        </a:p>
      </dgm:t>
    </dgm:pt>
    <dgm:pt modelId="{3584C6DB-09FD-472C-AB66-81A907E289CC}" type="parTrans" cxnId="{6B503A3D-5180-40B7-9093-896DDEC67F91}">
      <dgm:prSet/>
      <dgm:spPr/>
      <dgm:t>
        <a:bodyPr/>
        <a:lstStyle/>
        <a:p>
          <a:endParaRPr lang="pt-BR"/>
        </a:p>
      </dgm:t>
    </dgm:pt>
    <dgm:pt modelId="{28FCD13B-F391-4172-9DCF-43AB8C5252C4}" type="sibTrans" cxnId="{6B503A3D-5180-40B7-9093-896DDEC67F91}">
      <dgm:prSet/>
      <dgm:spPr/>
      <dgm:t>
        <a:bodyPr/>
        <a:lstStyle/>
        <a:p>
          <a:endParaRPr lang="pt-BR"/>
        </a:p>
      </dgm:t>
    </dgm:pt>
    <dgm:pt modelId="{78AA7160-365D-47F5-BC20-BA7DE088C3DE}">
      <dgm:prSet phldrT="[Texto]"/>
      <dgm:spPr>
        <a:ln>
          <a:solidFill>
            <a:schemeClr val="tx2"/>
          </a:solidFill>
        </a:ln>
      </dgm:spPr>
      <dgm:t>
        <a:bodyPr/>
        <a:lstStyle/>
        <a:p>
          <a:r>
            <a:rPr lang="pt-BR" b="0" u="none"/>
            <a:t>Passo 4</a:t>
          </a:r>
        </a:p>
      </dgm:t>
    </dgm:pt>
    <dgm:pt modelId="{278CF333-2808-4BAE-853D-1A833D560A71}" type="parTrans" cxnId="{010B84E3-13BD-47BC-94A7-5998862C1693}">
      <dgm:prSet/>
      <dgm:spPr/>
      <dgm:t>
        <a:bodyPr/>
        <a:lstStyle/>
        <a:p>
          <a:endParaRPr lang="pt-BR"/>
        </a:p>
      </dgm:t>
    </dgm:pt>
    <dgm:pt modelId="{562EE0A0-E08B-4303-8548-50892B1A4423}" type="sibTrans" cxnId="{010B84E3-13BD-47BC-94A7-5998862C1693}">
      <dgm:prSet/>
      <dgm:spPr/>
      <dgm:t>
        <a:bodyPr/>
        <a:lstStyle/>
        <a:p>
          <a:endParaRPr lang="pt-BR"/>
        </a:p>
      </dgm:t>
    </dgm:pt>
    <dgm:pt modelId="{EE90AE94-9BF0-4612-99E4-6A74E5954E99}">
      <dgm:prSet phldrT="[Texto]" custT="1"/>
      <dgm:spPr>
        <a:solidFill>
          <a:schemeClr val="accent1">
            <a:lumMod val="20000"/>
            <a:lumOff val="80000"/>
            <a:alpha val="90000"/>
          </a:schemeClr>
        </a:solidFill>
        <a:ln>
          <a:solidFill>
            <a:schemeClr val="tx2"/>
          </a:solidFill>
        </a:ln>
      </dgm:spPr>
      <dgm:t>
        <a:bodyPr/>
        <a:lstStyle/>
        <a:p>
          <a:r>
            <a:rPr lang="pt-BR" sz="1400" b="1" u="none"/>
            <a:t>Imprima e cole num lugar visível</a:t>
          </a:r>
          <a:r>
            <a:rPr lang="pt-BR" sz="1400" b="0" u="none"/>
            <a:t> o seu plano estratégico de ações. </a:t>
          </a:r>
          <a:r>
            <a:rPr lang="pt-BR" sz="1400" b="1" u="sng"/>
            <a:t>Você só não pode ESQUECER do foco da empresa</a:t>
          </a:r>
          <a:r>
            <a:rPr lang="pt-BR" sz="1400" b="0" u="none"/>
            <a:t>. </a:t>
          </a:r>
        </a:p>
      </dgm:t>
    </dgm:pt>
    <dgm:pt modelId="{A97B8ED0-9DC2-4454-9CA3-10D99CAD7EE5}" type="parTrans" cxnId="{0E71CBF4-316E-4B61-9C73-7E955E9BD7E2}">
      <dgm:prSet/>
      <dgm:spPr/>
      <dgm:t>
        <a:bodyPr/>
        <a:lstStyle/>
        <a:p>
          <a:endParaRPr lang="pt-BR"/>
        </a:p>
      </dgm:t>
    </dgm:pt>
    <dgm:pt modelId="{1085D48E-A927-4DBE-830B-C86355AE9909}" type="sibTrans" cxnId="{0E71CBF4-316E-4B61-9C73-7E955E9BD7E2}">
      <dgm:prSet/>
      <dgm:spPr/>
      <dgm:t>
        <a:bodyPr/>
        <a:lstStyle/>
        <a:p>
          <a:endParaRPr lang="pt-BR"/>
        </a:p>
      </dgm:t>
    </dgm:pt>
    <dgm:pt modelId="{9EA92F90-ED10-4CCE-8196-3C92DFD19CE9}">
      <dgm:prSet phldrT="[Texto]" custT="1"/>
      <dgm:spPr>
        <a:solidFill>
          <a:schemeClr val="accent1">
            <a:lumMod val="20000"/>
            <a:lumOff val="80000"/>
            <a:alpha val="90000"/>
          </a:schemeClr>
        </a:solidFill>
        <a:ln>
          <a:solidFill>
            <a:schemeClr val="tx2"/>
          </a:solidFill>
        </a:ln>
      </dgm:spPr>
      <dgm:t>
        <a:bodyPr/>
        <a:lstStyle/>
        <a:p>
          <a:r>
            <a:rPr lang="pt-BR" sz="1400" b="1" u="none"/>
            <a:t>O MAIS IMPORTANTE</a:t>
          </a:r>
          <a:r>
            <a:rPr lang="pt-BR" sz="1400" b="0" u="none"/>
            <a:t>: atualize o realizado de suas metas e sempre as revise. Se você não está alcançando suas metas é porque há algo errado! Analise seus resultados na aba Ação e tome as providências necessárias</a:t>
          </a:r>
        </a:p>
      </dgm:t>
    </dgm:pt>
    <dgm:pt modelId="{3D791DA2-811B-4D57-9ECC-1F10617687C5}" type="parTrans" cxnId="{DFA82009-8CA2-46AB-9CB1-61A045122399}">
      <dgm:prSet/>
      <dgm:spPr/>
      <dgm:t>
        <a:bodyPr/>
        <a:lstStyle/>
        <a:p>
          <a:endParaRPr lang="pt-BR"/>
        </a:p>
      </dgm:t>
    </dgm:pt>
    <dgm:pt modelId="{25F8125C-F33F-4367-944A-31F1FDD8741B}" type="sibTrans" cxnId="{DFA82009-8CA2-46AB-9CB1-61A045122399}">
      <dgm:prSet/>
      <dgm:spPr/>
      <dgm:t>
        <a:bodyPr/>
        <a:lstStyle/>
        <a:p>
          <a:endParaRPr lang="pt-BR"/>
        </a:p>
      </dgm:t>
    </dgm:pt>
    <dgm:pt modelId="{C90E14E1-CE52-4DC8-8375-419BF87BF072}">
      <dgm:prSet phldrT="[Texto]"/>
      <dgm:spPr>
        <a:ln>
          <a:solidFill>
            <a:schemeClr val="tx2"/>
          </a:solidFill>
        </a:ln>
      </dgm:spPr>
      <dgm:t>
        <a:bodyPr/>
        <a:lstStyle/>
        <a:p>
          <a:r>
            <a:rPr lang="pt-BR" b="0" u="none"/>
            <a:t>Passo 5</a:t>
          </a:r>
        </a:p>
      </dgm:t>
    </dgm:pt>
    <dgm:pt modelId="{56E1D5CA-C718-4515-B650-C4B9466B5085}" type="parTrans" cxnId="{11BEEEF7-1E30-4D7E-B436-61350C70833E}">
      <dgm:prSet/>
      <dgm:spPr/>
      <dgm:t>
        <a:bodyPr/>
        <a:lstStyle/>
        <a:p>
          <a:endParaRPr lang="pt-BR"/>
        </a:p>
      </dgm:t>
    </dgm:pt>
    <dgm:pt modelId="{5739E3CC-0B0B-40FF-B9B8-5BF75603ACED}" type="sibTrans" cxnId="{11BEEEF7-1E30-4D7E-B436-61350C70833E}">
      <dgm:prSet/>
      <dgm:spPr/>
      <dgm:t>
        <a:bodyPr/>
        <a:lstStyle/>
        <a:p>
          <a:endParaRPr lang="pt-BR"/>
        </a:p>
      </dgm:t>
    </dgm:pt>
    <dgm:pt modelId="{C519A125-A7F4-42BD-99A5-27B4B0CF6E94}">
      <dgm:prSet phldrT="[Texto]" custT="1"/>
      <dgm:spPr>
        <a:solidFill>
          <a:schemeClr val="accent1">
            <a:lumMod val="20000"/>
            <a:lumOff val="80000"/>
            <a:alpha val="90000"/>
          </a:schemeClr>
        </a:solidFill>
        <a:ln>
          <a:solidFill>
            <a:schemeClr val="tx2"/>
          </a:solidFill>
        </a:ln>
      </dgm:spPr>
      <dgm:t>
        <a:bodyPr/>
        <a:lstStyle/>
        <a:p>
          <a:r>
            <a:rPr lang="pt-BR" sz="1400" b="0" u="none"/>
            <a:t>Agora é só comemorar suas conquistas!!!! E lembre que foi a 4blue que lhe ajudou com esse sucesso, então repasse 10% de todos os seus ganhos pra gente!!! rsrs, brincadeirinha!</a:t>
          </a:r>
        </a:p>
      </dgm:t>
    </dgm:pt>
    <dgm:pt modelId="{3A3C01BB-FE35-4B63-84AC-076B427E2511}" type="parTrans" cxnId="{FCBB6E05-0BA8-42CE-9AE0-21565C4D9A10}">
      <dgm:prSet/>
      <dgm:spPr/>
      <dgm:t>
        <a:bodyPr/>
        <a:lstStyle/>
        <a:p>
          <a:endParaRPr lang="pt-BR"/>
        </a:p>
      </dgm:t>
    </dgm:pt>
    <dgm:pt modelId="{2190CA00-0FE3-4F3F-90E8-FE1456EA1268}" type="sibTrans" cxnId="{FCBB6E05-0BA8-42CE-9AE0-21565C4D9A10}">
      <dgm:prSet/>
      <dgm:spPr/>
      <dgm:t>
        <a:bodyPr/>
        <a:lstStyle/>
        <a:p>
          <a:endParaRPr lang="pt-BR"/>
        </a:p>
      </dgm:t>
    </dgm:pt>
    <dgm:pt modelId="{8496A4AB-02D0-43BE-916A-F5254C714B42}">
      <dgm:prSet phldrT="[Texto]" custT="1"/>
      <dgm:spPr>
        <a:solidFill>
          <a:schemeClr val="accent1">
            <a:lumMod val="20000"/>
            <a:lumOff val="80000"/>
            <a:alpha val="90000"/>
          </a:schemeClr>
        </a:solidFill>
        <a:ln>
          <a:solidFill>
            <a:schemeClr val="tx2"/>
          </a:solidFill>
        </a:ln>
      </dgm:spPr>
      <dgm:t>
        <a:bodyPr/>
        <a:lstStyle/>
        <a:p>
          <a:r>
            <a:rPr lang="pt-BR" sz="2000" b="1" u="sng"/>
            <a:t>Lembre-se. Só depende de você para sua empresa ser um sucesso!</a:t>
          </a:r>
        </a:p>
      </dgm:t>
    </dgm:pt>
    <dgm:pt modelId="{1337672C-BAE0-42E4-AA50-82D2E456C9B3}" type="parTrans" cxnId="{57551FFA-C4DD-4F0B-853E-6504F01D495D}">
      <dgm:prSet/>
      <dgm:spPr/>
      <dgm:t>
        <a:bodyPr/>
        <a:lstStyle/>
        <a:p>
          <a:endParaRPr lang="pt-BR"/>
        </a:p>
      </dgm:t>
    </dgm:pt>
    <dgm:pt modelId="{02FB33AF-5635-44B8-95CD-44DD99C85D6B}" type="sibTrans" cxnId="{57551FFA-C4DD-4F0B-853E-6504F01D495D}">
      <dgm:prSet/>
      <dgm:spPr/>
      <dgm:t>
        <a:bodyPr/>
        <a:lstStyle/>
        <a:p>
          <a:endParaRPr lang="pt-BR"/>
        </a:p>
      </dgm:t>
    </dgm:pt>
    <dgm:pt modelId="{91B33D10-3F15-4CF9-8F29-3A2B0E685F14}">
      <dgm:prSet phldrT="[Texto]" custT="1"/>
      <dgm:spPr>
        <a:solidFill>
          <a:schemeClr val="accent1">
            <a:lumMod val="20000"/>
            <a:lumOff val="80000"/>
            <a:alpha val="90000"/>
          </a:schemeClr>
        </a:solidFill>
        <a:ln>
          <a:solidFill>
            <a:schemeClr val="tx2"/>
          </a:solidFill>
        </a:ln>
      </dgm:spPr>
      <dgm:t>
        <a:bodyPr/>
        <a:lstStyle/>
        <a:p>
          <a:r>
            <a:rPr lang="pt-BR" sz="1400" b="0" u="none"/>
            <a:t>Você pode fazer esta impressão mês a mês com os dados atualizados do realizado ou uma única vez no fechamento do seu planejamento.</a:t>
          </a:r>
        </a:p>
      </dgm:t>
    </dgm:pt>
    <dgm:pt modelId="{A586332D-9D59-49A7-8F07-863D8D49D717}" type="parTrans" cxnId="{C5753C3F-0092-4DEF-807D-817001C99AE9}">
      <dgm:prSet/>
      <dgm:spPr/>
      <dgm:t>
        <a:bodyPr/>
        <a:lstStyle/>
        <a:p>
          <a:endParaRPr lang="pt-BR"/>
        </a:p>
      </dgm:t>
    </dgm:pt>
    <dgm:pt modelId="{3FA99D4C-F3AF-4F11-8ABC-13BE438C5AA3}" type="sibTrans" cxnId="{C5753C3F-0092-4DEF-807D-817001C99AE9}">
      <dgm:prSet/>
      <dgm:spPr/>
      <dgm:t>
        <a:bodyPr/>
        <a:lstStyle/>
        <a:p>
          <a:endParaRPr lang="pt-BR"/>
        </a:p>
      </dgm:t>
    </dgm:pt>
    <dgm:pt modelId="{1E5249B9-BACA-4D66-9916-3931A52473D1}" type="pres">
      <dgm:prSet presAssocID="{B717ABF6-8F80-4DD7-91ED-3C9B73C0F11C}" presName="linearFlow" presStyleCnt="0">
        <dgm:presLayoutVars>
          <dgm:dir/>
          <dgm:animLvl val="lvl"/>
          <dgm:resizeHandles val="exact"/>
        </dgm:presLayoutVars>
      </dgm:prSet>
      <dgm:spPr/>
    </dgm:pt>
    <dgm:pt modelId="{C5295ADA-5E4C-4CC1-98D5-D567DDA82310}" type="pres">
      <dgm:prSet presAssocID="{D23C7EEF-9B0C-4FFA-B52C-FF5DC822A5F9}" presName="composite" presStyleCnt="0"/>
      <dgm:spPr/>
    </dgm:pt>
    <dgm:pt modelId="{A3768F44-E831-4E30-8205-2450E930E97F}" type="pres">
      <dgm:prSet presAssocID="{D23C7EEF-9B0C-4FFA-B52C-FF5DC822A5F9}" presName="parentText" presStyleLbl="alignNode1" presStyleIdx="0" presStyleCnt="5">
        <dgm:presLayoutVars>
          <dgm:chMax val="1"/>
          <dgm:bulletEnabled val="1"/>
        </dgm:presLayoutVars>
      </dgm:prSet>
      <dgm:spPr/>
    </dgm:pt>
    <dgm:pt modelId="{65D06913-2EE3-4D73-8F29-91CEF96BDB2B}" type="pres">
      <dgm:prSet presAssocID="{D23C7EEF-9B0C-4FFA-B52C-FF5DC822A5F9}" presName="descendantText" presStyleLbl="alignAcc1" presStyleIdx="0" presStyleCnt="5" custScaleY="100000">
        <dgm:presLayoutVars>
          <dgm:bulletEnabled val="1"/>
        </dgm:presLayoutVars>
      </dgm:prSet>
      <dgm:spPr/>
    </dgm:pt>
    <dgm:pt modelId="{BCB1CC88-7B11-465C-805B-F4B6CFE191E0}" type="pres">
      <dgm:prSet presAssocID="{D565A6AD-5EA0-4FD6-92E4-5A53878A1B21}" presName="sp" presStyleCnt="0"/>
      <dgm:spPr/>
    </dgm:pt>
    <dgm:pt modelId="{51338E5B-2F92-4D76-BF3A-8BD706D675D9}" type="pres">
      <dgm:prSet presAssocID="{9C45A868-B340-43A8-9ED2-2373340A21CD}" presName="composite" presStyleCnt="0"/>
      <dgm:spPr/>
    </dgm:pt>
    <dgm:pt modelId="{F1C15025-EE7E-414C-AB66-177036FC97C4}" type="pres">
      <dgm:prSet presAssocID="{9C45A868-B340-43A8-9ED2-2373340A21CD}" presName="parentText" presStyleLbl="alignNode1" presStyleIdx="1" presStyleCnt="5">
        <dgm:presLayoutVars>
          <dgm:chMax val="1"/>
          <dgm:bulletEnabled val="1"/>
        </dgm:presLayoutVars>
      </dgm:prSet>
      <dgm:spPr/>
    </dgm:pt>
    <dgm:pt modelId="{94148DAB-6209-49F4-873C-A90019D2A54A}" type="pres">
      <dgm:prSet presAssocID="{9C45A868-B340-43A8-9ED2-2373340A21CD}" presName="descendantText" presStyleLbl="alignAcc1" presStyleIdx="1" presStyleCnt="5" custScaleY="107956">
        <dgm:presLayoutVars>
          <dgm:bulletEnabled val="1"/>
        </dgm:presLayoutVars>
      </dgm:prSet>
      <dgm:spPr/>
    </dgm:pt>
    <dgm:pt modelId="{ADEE39DE-84A1-41E4-A759-875F103DA01C}" type="pres">
      <dgm:prSet presAssocID="{96198A67-AF90-4670-A232-9F63FE519612}" presName="sp" presStyleCnt="0"/>
      <dgm:spPr/>
    </dgm:pt>
    <dgm:pt modelId="{B0E079D6-1605-4E41-B4C5-359201A8A8DD}" type="pres">
      <dgm:prSet presAssocID="{CF1F1E51-7990-4F59-81ED-CEB9660E78C7}" presName="composite" presStyleCnt="0"/>
      <dgm:spPr/>
    </dgm:pt>
    <dgm:pt modelId="{F6288F9F-EC96-461D-BD11-0DE3E145760D}" type="pres">
      <dgm:prSet presAssocID="{CF1F1E51-7990-4F59-81ED-CEB9660E78C7}" presName="parentText" presStyleLbl="alignNode1" presStyleIdx="2" presStyleCnt="5">
        <dgm:presLayoutVars>
          <dgm:chMax val="1"/>
          <dgm:bulletEnabled val="1"/>
        </dgm:presLayoutVars>
      </dgm:prSet>
      <dgm:spPr/>
    </dgm:pt>
    <dgm:pt modelId="{004821FC-5172-43EF-B164-1B5818F9497A}" type="pres">
      <dgm:prSet presAssocID="{CF1F1E51-7990-4F59-81ED-CEB9660E78C7}" presName="descendantText" presStyleLbl="alignAcc1" presStyleIdx="2" presStyleCnt="5" custScaleY="114837">
        <dgm:presLayoutVars>
          <dgm:bulletEnabled val="1"/>
        </dgm:presLayoutVars>
      </dgm:prSet>
      <dgm:spPr/>
    </dgm:pt>
    <dgm:pt modelId="{0410DD2D-028B-4E0D-9B4F-346898F0E19C}" type="pres">
      <dgm:prSet presAssocID="{F24DBB1F-E2DC-42B5-BB6E-0AD7F155E733}" presName="sp" presStyleCnt="0"/>
      <dgm:spPr/>
    </dgm:pt>
    <dgm:pt modelId="{E33500B0-A310-469F-805C-38C41484F82D}" type="pres">
      <dgm:prSet presAssocID="{78AA7160-365D-47F5-BC20-BA7DE088C3DE}" presName="composite" presStyleCnt="0"/>
      <dgm:spPr/>
    </dgm:pt>
    <dgm:pt modelId="{AB9A24A1-7EE8-4339-B5D2-D42EC8FF62C2}" type="pres">
      <dgm:prSet presAssocID="{78AA7160-365D-47F5-BC20-BA7DE088C3DE}" presName="parentText" presStyleLbl="alignNode1" presStyleIdx="3" presStyleCnt="5">
        <dgm:presLayoutVars>
          <dgm:chMax val="1"/>
          <dgm:bulletEnabled val="1"/>
        </dgm:presLayoutVars>
      </dgm:prSet>
      <dgm:spPr/>
    </dgm:pt>
    <dgm:pt modelId="{017D25F1-BDAA-42F5-ADA8-8704AB02B724}" type="pres">
      <dgm:prSet presAssocID="{78AA7160-365D-47F5-BC20-BA7DE088C3DE}" presName="descendantText" presStyleLbl="alignAcc1" presStyleIdx="3" presStyleCnt="5" custScaleY="111302">
        <dgm:presLayoutVars>
          <dgm:bulletEnabled val="1"/>
        </dgm:presLayoutVars>
      </dgm:prSet>
      <dgm:spPr/>
    </dgm:pt>
    <dgm:pt modelId="{80B7F48C-EE8E-417A-9530-FE3F3C3FE8F8}" type="pres">
      <dgm:prSet presAssocID="{562EE0A0-E08B-4303-8548-50892B1A4423}" presName="sp" presStyleCnt="0"/>
      <dgm:spPr/>
    </dgm:pt>
    <dgm:pt modelId="{4C25F7FF-9140-4814-8F4E-E31090DCE26E}" type="pres">
      <dgm:prSet presAssocID="{C90E14E1-CE52-4DC8-8375-419BF87BF072}" presName="composite" presStyleCnt="0"/>
      <dgm:spPr/>
    </dgm:pt>
    <dgm:pt modelId="{DFC3AAD4-8454-48DA-95B4-CF5F6D445962}" type="pres">
      <dgm:prSet presAssocID="{C90E14E1-CE52-4DC8-8375-419BF87BF072}" presName="parentText" presStyleLbl="alignNode1" presStyleIdx="4" presStyleCnt="5">
        <dgm:presLayoutVars>
          <dgm:chMax val="1"/>
          <dgm:bulletEnabled val="1"/>
        </dgm:presLayoutVars>
      </dgm:prSet>
      <dgm:spPr/>
    </dgm:pt>
    <dgm:pt modelId="{76D74E89-B0B3-40E9-9C83-14A4E1B97649}" type="pres">
      <dgm:prSet presAssocID="{C90E14E1-CE52-4DC8-8375-419BF87BF072}" presName="descendantText" presStyleLbl="alignAcc1" presStyleIdx="4" presStyleCnt="5">
        <dgm:presLayoutVars>
          <dgm:bulletEnabled val="1"/>
        </dgm:presLayoutVars>
      </dgm:prSet>
      <dgm:spPr/>
    </dgm:pt>
  </dgm:ptLst>
  <dgm:cxnLst>
    <dgm:cxn modelId="{4D8D0C00-C888-4ED2-81B3-16F75BA1527E}" type="presOf" srcId="{D23C7EEF-9B0C-4FFA-B52C-FF5DC822A5F9}" destId="{A3768F44-E831-4E30-8205-2450E930E97F}" srcOrd="0" destOrd="0" presId="urn:microsoft.com/office/officeart/2005/8/layout/chevron2"/>
    <dgm:cxn modelId="{FCBB6E05-0BA8-42CE-9AE0-21565C4D9A10}" srcId="{C90E14E1-CE52-4DC8-8375-419BF87BF072}" destId="{C519A125-A7F4-42BD-99A5-27B4B0CF6E94}" srcOrd="0" destOrd="0" parTransId="{3A3C01BB-FE35-4B63-84AC-076B427E2511}" sibTransId="{2190CA00-0FE3-4F3F-90E8-FE1456EA1268}"/>
    <dgm:cxn modelId="{DFA82009-8CA2-46AB-9CB1-61A045122399}" srcId="{78AA7160-365D-47F5-BC20-BA7DE088C3DE}" destId="{9EA92F90-ED10-4CCE-8196-3C92DFD19CE9}" srcOrd="2" destOrd="0" parTransId="{3D791DA2-811B-4D57-9ECC-1F10617687C5}" sibTransId="{25F8125C-F33F-4367-944A-31F1FDD8741B}"/>
    <dgm:cxn modelId="{75301F0E-E316-4E4D-9ADD-A70E166A5DF7}" srcId="{B717ABF6-8F80-4DD7-91ED-3C9B73C0F11C}" destId="{CF1F1E51-7990-4F59-81ED-CEB9660E78C7}" srcOrd="2" destOrd="0" parTransId="{350CCF29-3879-41B1-8465-99E225AF133F}" sibTransId="{F24DBB1F-E2DC-42B5-BB6E-0AD7F155E733}"/>
    <dgm:cxn modelId="{081AF921-C5C9-4EB2-90DF-2F44E4159E34}" srcId="{9C45A868-B340-43A8-9ED2-2373340A21CD}" destId="{5C7FF1F6-BF96-4926-88AA-B9395440C374}" srcOrd="0" destOrd="0" parTransId="{27558561-DCB0-4213-B851-52E6D5122EA7}" sibTransId="{41FDC37F-BFB3-4704-87B5-4BD38D181C07}"/>
    <dgm:cxn modelId="{B6F4D624-32BB-4642-9A02-2F4BC7EBDB3E}" type="presOf" srcId="{5C7FF1F6-BF96-4926-88AA-B9395440C374}" destId="{94148DAB-6209-49F4-873C-A90019D2A54A}" srcOrd="0" destOrd="0" presId="urn:microsoft.com/office/officeart/2005/8/layout/chevron2"/>
    <dgm:cxn modelId="{7BFB2A2D-874C-41D2-BD39-A015B8DB547A}" srcId="{D23C7EEF-9B0C-4FFA-B52C-FF5DC822A5F9}" destId="{199D52AE-C407-47CF-9C0C-2288AE5702BE}" srcOrd="0" destOrd="0" parTransId="{CAC82E5C-361F-4416-8BFE-F87D385A7E8C}" sibTransId="{A6171A8F-8C09-42A0-9ED6-E66F0CA7AC7F}"/>
    <dgm:cxn modelId="{E711D22E-B9C8-4221-B177-7037A9B62212}" srcId="{B717ABF6-8F80-4DD7-91ED-3C9B73C0F11C}" destId="{D23C7EEF-9B0C-4FFA-B52C-FF5DC822A5F9}" srcOrd="0" destOrd="0" parTransId="{B84F29BE-AA57-4546-B2DF-A9AE446FBEA4}" sibTransId="{D565A6AD-5EA0-4FD6-92E4-5A53878A1B21}"/>
    <dgm:cxn modelId="{231F9231-B877-4407-B28F-ACCE9DE471CC}" type="presOf" srcId="{79F88B83-810F-4A37-A4DB-87A49DE6D576}" destId="{94148DAB-6209-49F4-873C-A90019D2A54A}" srcOrd="0" destOrd="1" presId="urn:microsoft.com/office/officeart/2005/8/layout/chevron2"/>
    <dgm:cxn modelId="{0FAEB734-5C15-45A7-8608-0223E994FDB7}" srcId="{B717ABF6-8F80-4DD7-91ED-3C9B73C0F11C}" destId="{9C45A868-B340-43A8-9ED2-2373340A21CD}" srcOrd="1" destOrd="0" parTransId="{C6BCDA0F-DFA3-4299-BCAB-EF5822181FBC}" sibTransId="{96198A67-AF90-4670-A232-9F63FE519612}"/>
    <dgm:cxn modelId="{6830233B-89CB-4E01-A81C-87A3E413EFFE}" type="presOf" srcId="{0941CB62-CBB5-4B17-ACDB-8CFE5F01B236}" destId="{65D06913-2EE3-4D73-8F29-91CEF96BDB2B}" srcOrd="0" destOrd="2" presId="urn:microsoft.com/office/officeart/2005/8/layout/chevron2"/>
    <dgm:cxn modelId="{6B503A3D-5180-40B7-9093-896DDEC67F91}" srcId="{D23C7EEF-9B0C-4FFA-B52C-FF5DC822A5F9}" destId="{825C331A-4DBC-43B3-8868-5C36BF36194F}" srcOrd="1" destOrd="0" parTransId="{3584C6DB-09FD-472C-AB66-81A907E289CC}" sibTransId="{28FCD13B-F391-4172-9DCF-43AB8C5252C4}"/>
    <dgm:cxn modelId="{C5753C3F-0092-4DEF-807D-817001C99AE9}" srcId="{78AA7160-365D-47F5-BC20-BA7DE088C3DE}" destId="{91B33D10-3F15-4CF9-8F29-3A2B0E685F14}" srcOrd="1" destOrd="0" parTransId="{A586332D-9D59-49A7-8F07-863D8D49D717}" sibTransId="{3FA99D4C-F3AF-4F11-8ABC-13BE438C5AA3}"/>
    <dgm:cxn modelId="{E7AEFE5D-95CA-4304-92AD-5D42A1F10767}" type="presOf" srcId="{8496A4AB-02D0-43BE-916A-F5254C714B42}" destId="{76D74E89-B0B3-40E9-9C83-14A4E1B97649}" srcOrd="0" destOrd="1" presId="urn:microsoft.com/office/officeart/2005/8/layout/chevron2"/>
    <dgm:cxn modelId="{A27EA14E-D7C4-4A30-9A88-D8B2D0EBB3C8}" type="presOf" srcId="{59E83940-166A-4C31-87BB-811F80B6FA7B}" destId="{004821FC-5172-43EF-B164-1B5818F9497A}" srcOrd="0" destOrd="0" presId="urn:microsoft.com/office/officeart/2005/8/layout/chevron2"/>
    <dgm:cxn modelId="{3CADA36F-002B-4315-A11A-BAE8D8A913EF}" type="presOf" srcId="{78AA7160-365D-47F5-BC20-BA7DE088C3DE}" destId="{AB9A24A1-7EE8-4339-B5D2-D42EC8FF62C2}" srcOrd="0" destOrd="0" presId="urn:microsoft.com/office/officeart/2005/8/layout/chevron2"/>
    <dgm:cxn modelId="{7A0A5D78-4680-414E-80D6-A53A245BA45E}" type="presOf" srcId="{C519A125-A7F4-42BD-99A5-27B4B0CF6E94}" destId="{76D74E89-B0B3-40E9-9C83-14A4E1B97649}" srcOrd="0" destOrd="0" presId="urn:microsoft.com/office/officeart/2005/8/layout/chevron2"/>
    <dgm:cxn modelId="{49B49A7F-3FA2-492B-8C72-34BD93275016}" type="presOf" srcId="{9C45A868-B340-43A8-9ED2-2373340A21CD}" destId="{F1C15025-EE7E-414C-AB66-177036FC97C4}" srcOrd="0" destOrd="0" presId="urn:microsoft.com/office/officeart/2005/8/layout/chevron2"/>
    <dgm:cxn modelId="{16B5C68E-EE0F-479F-9DB7-70FB9D6BCE6F}" type="presOf" srcId="{199D52AE-C407-47CF-9C0C-2288AE5702BE}" destId="{65D06913-2EE3-4D73-8F29-91CEF96BDB2B}" srcOrd="0" destOrd="0" presId="urn:microsoft.com/office/officeart/2005/8/layout/chevron2"/>
    <dgm:cxn modelId="{C8CF3691-111F-4496-BE77-3DBD1435F55F}" type="presOf" srcId="{C90E14E1-CE52-4DC8-8375-419BF87BF072}" destId="{DFC3AAD4-8454-48DA-95B4-CF5F6D445962}" srcOrd="0" destOrd="0" presId="urn:microsoft.com/office/officeart/2005/8/layout/chevron2"/>
    <dgm:cxn modelId="{873501AC-E7FF-49C2-9928-2985750D57CA}" srcId="{CF1F1E51-7990-4F59-81ED-CEB9660E78C7}" destId="{59E83940-166A-4C31-87BB-811F80B6FA7B}" srcOrd="0" destOrd="0" parTransId="{21FECF8C-74C4-49A6-A7DA-27DFBA852251}" sibTransId="{CC84B013-B0DE-40E6-AC9A-84E08F637091}"/>
    <dgm:cxn modelId="{CFF8A8B9-A712-419B-BB18-012A59F280B3}" srcId="{9C45A868-B340-43A8-9ED2-2373340A21CD}" destId="{79F88B83-810F-4A37-A4DB-87A49DE6D576}" srcOrd="1" destOrd="0" parTransId="{F026B2F6-5630-4DD0-8FBA-9B54509B4ADC}" sibTransId="{28C688DE-1BB7-45DE-8A71-9F4B6119534C}"/>
    <dgm:cxn modelId="{E630A0C2-8821-42B8-94B4-A7BED90A98D0}" srcId="{D23C7EEF-9B0C-4FFA-B52C-FF5DC822A5F9}" destId="{0941CB62-CBB5-4B17-ACDB-8CFE5F01B236}" srcOrd="2" destOrd="0" parTransId="{9557E9E1-F344-4A62-A6D9-7C1305A093A3}" sibTransId="{26BA4ABC-C8F8-4FE0-A8A4-DFAE69C4E9E0}"/>
    <dgm:cxn modelId="{F71BD7C8-BFEA-45BF-871A-C5D280C9E5E6}" type="presOf" srcId="{B717ABF6-8F80-4DD7-91ED-3C9B73C0F11C}" destId="{1E5249B9-BACA-4D66-9916-3931A52473D1}" srcOrd="0" destOrd="0" presId="urn:microsoft.com/office/officeart/2005/8/layout/chevron2"/>
    <dgm:cxn modelId="{40702ACB-7EB6-4843-85F0-2697B7D0929F}" type="presOf" srcId="{EE90AE94-9BF0-4612-99E4-6A74E5954E99}" destId="{017D25F1-BDAA-42F5-ADA8-8704AB02B724}" srcOrd="0" destOrd="0" presId="urn:microsoft.com/office/officeart/2005/8/layout/chevron2"/>
    <dgm:cxn modelId="{345F82D4-A1EE-4C5C-A082-0D4A22618100}" type="presOf" srcId="{9EA92F90-ED10-4CCE-8196-3C92DFD19CE9}" destId="{017D25F1-BDAA-42F5-ADA8-8704AB02B724}" srcOrd="0" destOrd="2" presId="urn:microsoft.com/office/officeart/2005/8/layout/chevron2"/>
    <dgm:cxn modelId="{65843ADB-08D2-4882-B9E9-A54022BEEDB6}" type="presOf" srcId="{825C331A-4DBC-43B3-8868-5C36BF36194F}" destId="{65D06913-2EE3-4D73-8F29-91CEF96BDB2B}" srcOrd="0" destOrd="1" presId="urn:microsoft.com/office/officeart/2005/8/layout/chevron2"/>
    <dgm:cxn modelId="{010B84E3-13BD-47BC-94A7-5998862C1693}" srcId="{B717ABF6-8F80-4DD7-91ED-3C9B73C0F11C}" destId="{78AA7160-365D-47F5-BC20-BA7DE088C3DE}" srcOrd="3" destOrd="0" parTransId="{278CF333-2808-4BAE-853D-1A833D560A71}" sibTransId="{562EE0A0-E08B-4303-8548-50892B1A4423}"/>
    <dgm:cxn modelId="{8C387EEA-4237-44BC-B864-C7DA72B0D157}" type="presOf" srcId="{CF1F1E51-7990-4F59-81ED-CEB9660E78C7}" destId="{F6288F9F-EC96-461D-BD11-0DE3E145760D}" srcOrd="0" destOrd="0" presId="urn:microsoft.com/office/officeart/2005/8/layout/chevron2"/>
    <dgm:cxn modelId="{06ED62F3-34D9-4C5E-9AF6-4160F835712C}" type="presOf" srcId="{91B33D10-3F15-4CF9-8F29-3A2B0E685F14}" destId="{017D25F1-BDAA-42F5-ADA8-8704AB02B724}" srcOrd="0" destOrd="1" presId="urn:microsoft.com/office/officeart/2005/8/layout/chevron2"/>
    <dgm:cxn modelId="{0E71CBF4-316E-4B61-9C73-7E955E9BD7E2}" srcId="{78AA7160-365D-47F5-BC20-BA7DE088C3DE}" destId="{EE90AE94-9BF0-4612-99E4-6A74E5954E99}" srcOrd="0" destOrd="0" parTransId="{A97B8ED0-9DC2-4454-9CA3-10D99CAD7EE5}" sibTransId="{1085D48E-A927-4DBE-830B-C86355AE9909}"/>
    <dgm:cxn modelId="{11BEEEF7-1E30-4D7E-B436-61350C70833E}" srcId="{B717ABF6-8F80-4DD7-91ED-3C9B73C0F11C}" destId="{C90E14E1-CE52-4DC8-8375-419BF87BF072}" srcOrd="4" destOrd="0" parTransId="{56E1D5CA-C718-4515-B650-C4B9466B5085}" sibTransId="{5739E3CC-0B0B-40FF-B9B8-5BF75603ACED}"/>
    <dgm:cxn modelId="{BF9314F8-DD6A-4585-9AE8-C8B033E2625A}" srcId="{CF1F1E51-7990-4F59-81ED-CEB9660E78C7}" destId="{749D7C5B-04AE-46F5-BDE6-E1FF3CFF5F72}" srcOrd="1" destOrd="0" parTransId="{B4F603BF-5F29-46A9-A1AA-37465CB3D069}" sibTransId="{F715F7C1-7B4A-4DD2-89F5-F8216BD5CEB9}"/>
    <dgm:cxn modelId="{57551FFA-C4DD-4F0B-853E-6504F01D495D}" srcId="{C90E14E1-CE52-4DC8-8375-419BF87BF072}" destId="{8496A4AB-02D0-43BE-916A-F5254C714B42}" srcOrd="1" destOrd="0" parTransId="{1337672C-BAE0-42E4-AA50-82D2E456C9B3}" sibTransId="{02FB33AF-5635-44B8-95CD-44DD99C85D6B}"/>
    <dgm:cxn modelId="{3CB66BFE-D90B-4CDB-A08D-18500EB0FB57}" type="presOf" srcId="{749D7C5B-04AE-46F5-BDE6-E1FF3CFF5F72}" destId="{004821FC-5172-43EF-B164-1B5818F9497A}" srcOrd="0" destOrd="1" presId="urn:microsoft.com/office/officeart/2005/8/layout/chevron2"/>
    <dgm:cxn modelId="{25B345D3-6189-4743-BC5D-84723F4E6BE6}" type="presParOf" srcId="{1E5249B9-BACA-4D66-9916-3931A52473D1}" destId="{C5295ADA-5E4C-4CC1-98D5-D567DDA82310}" srcOrd="0" destOrd="0" presId="urn:microsoft.com/office/officeart/2005/8/layout/chevron2"/>
    <dgm:cxn modelId="{C69AF018-CC9C-4DB3-9BFC-714E339755D5}" type="presParOf" srcId="{C5295ADA-5E4C-4CC1-98D5-D567DDA82310}" destId="{A3768F44-E831-4E30-8205-2450E930E97F}" srcOrd="0" destOrd="0" presId="urn:microsoft.com/office/officeart/2005/8/layout/chevron2"/>
    <dgm:cxn modelId="{AEE322F6-B7EE-4B63-AFEF-74ED9BDA78D2}" type="presParOf" srcId="{C5295ADA-5E4C-4CC1-98D5-D567DDA82310}" destId="{65D06913-2EE3-4D73-8F29-91CEF96BDB2B}" srcOrd="1" destOrd="0" presId="urn:microsoft.com/office/officeart/2005/8/layout/chevron2"/>
    <dgm:cxn modelId="{97F17661-13AC-46D2-A394-4DAF991E3FE6}" type="presParOf" srcId="{1E5249B9-BACA-4D66-9916-3931A52473D1}" destId="{BCB1CC88-7B11-465C-805B-F4B6CFE191E0}" srcOrd="1" destOrd="0" presId="urn:microsoft.com/office/officeart/2005/8/layout/chevron2"/>
    <dgm:cxn modelId="{BE040446-29DC-414D-A66E-F3FEB52D6714}" type="presParOf" srcId="{1E5249B9-BACA-4D66-9916-3931A52473D1}" destId="{51338E5B-2F92-4D76-BF3A-8BD706D675D9}" srcOrd="2" destOrd="0" presId="urn:microsoft.com/office/officeart/2005/8/layout/chevron2"/>
    <dgm:cxn modelId="{9EEA3714-8E98-41E9-8B70-FF245ED5F19D}" type="presParOf" srcId="{51338E5B-2F92-4D76-BF3A-8BD706D675D9}" destId="{F1C15025-EE7E-414C-AB66-177036FC97C4}" srcOrd="0" destOrd="0" presId="urn:microsoft.com/office/officeart/2005/8/layout/chevron2"/>
    <dgm:cxn modelId="{D36DB7A0-F22A-4DD7-9C9B-1249B3A34801}" type="presParOf" srcId="{51338E5B-2F92-4D76-BF3A-8BD706D675D9}" destId="{94148DAB-6209-49F4-873C-A90019D2A54A}" srcOrd="1" destOrd="0" presId="urn:microsoft.com/office/officeart/2005/8/layout/chevron2"/>
    <dgm:cxn modelId="{4485CE1A-58E0-4503-B9F7-03C269B2A6EE}" type="presParOf" srcId="{1E5249B9-BACA-4D66-9916-3931A52473D1}" destId="{ADEE39DE-84A1-41E4-A759-875F103DA01C}" srcOrd="3" destOrd="0" presId="urn:microsoft.com/office/officeart/2005/8/layout/chevron2"/>
    <dgm:cxn modelId="{3C174A9B-AADE-4005-B15A-6AB8CE5EF852}" type="presParOf" srcId="{1E5249B9-BACA-4D66-9916-3931A52473D1}" destId="{B0E079D6-1605-4E41-B4C5-359201A8A8DD}" srcOrd="4" destOrd="0" presId="urn:microsoft.com/office/officeart/2005/8/layout/chevron2"/>
    <dgm:cxn modelId="{8330FAAC-7E70-41E4-B617-77C1DE96E145}" type="presParOf" srcId="{B0E079D6-1605-4E41-B4C5-359201A8A8DD}" destId="{F6288F9F-EC96-461D-BD11-0DE3E145760D}" srcOrd="0" destOrd="0" presId="urn:microsoft.com/office/officeart/2005/8/layout/chevron2"/>
    <dgm:cxn modelId="{15285400-A7FC-49DF-A5CF-F1FFA6091C2F}" type="presParOf" srcId="{B0E079D6-1605-4E41-B4C5-359201A8A8DD}" destId="{004821FC-5172-43EF-B164-1B5818F9497A}" srcOrd="1" destOrd="0" presId="urn:microsoft.com/office/officeart/2005/8/layout/chevron2"/>
    <dgm:cxn modelId="{BF9AC00E-8C53-4C76-AA94-3AFBD95ED83D}" type="presParOf" srcId="{1E5249B9-BACA-4D66-9916-3931A52473D1}" destId="{0410DD2D-028B-4E0D-9B4F-346898F0E19C}" srcOrd="5" destOrd="0" presId="urn:microsoft.com/office/officeart/2005/8/layout/chevron2"/>
    <dgm:cxn modelId="{BE2AF757-FDD8-490C-B8AC-4FFC163D59E7}" type="presParOf" srcId="{1E5249B9-BACA-4D66-9916-3931A52473D1}" destId="{E33500B0-A310-469F-805C-38C41484F82D}" srcOrd="6" destOrd="0" presId="urn:microsoft.com/office/officeart/2005/8/layout/chevron2"/>
    <dgm:cxn modelId="{94B264B3-7EDD-4ED6-8610-5830BD778A76}" type="presParOf" srcId="{E33500B0-A310-469F-805C-38C41484F82D}" destId="{AB9A24A1-7EE8-4339-B5D2-D42EC8FF62C2}" srcOrd="0" destOrd="0" presId="urn:microsoft.com/office/officeart/2005/8/layout/chevron2"/>
    <dgm:cxn modelId="{DC2D1FD7-6C59-4332-AF2D-5250E0DDBBAF}" type="presParOf" srcId="{E33500B0-A310-469F-805C-38C41484F82D}" destId="{017D25F1-BDAA-42F5-ADA8-8704AB02B724}" srcOrd="1" destOrd="0" presId="urn:microsoft.com/office/officeart/2005/8/layout/chevron2"/>
    <dgm:cxn modelId="{9EEBB4F1-2BD6-4C20-934F-0B908A630984}" type="presParOf" srcId="{1E5249B9-BACA-4D66-9916-3931A52473D1}" destId="{80B7F48C-EE8E-417A-9530-FE3F3C3FE8F8}" srcOrd="7" destOrd="0" presId="urn:microsoft.com/office/officeart/2005/8/layout/chevron2"/>
    <dgm:cxn modelId="{CB36DC25-FC6A-4B61-A32A-EDEFA0CD07EB}" type="presParOf" srcId="{1E5249B9-BACA-4D66-9916-3931A52473D1}" destId="{4C25F7FF-9140-4814-8F4E-E31090DCE26E}" srcOrd="8" destOrd="0" presId="urn:microsoft.com/office/officeart/2005/8/layout/chevron2"/>
    <dgm:cxn modelId="{4E188444-A1FF-48A8-8A17-8C6B76A512E7}" type="presParOf" srcId="{4C25F7FF-9140-4814-8F4E-E31090DCE26E}" destId="{DFC3AAD4-8454-48DA-95B4-CF5F6D445962}" srcOrd="0" destOrd="0" presId="urn:microsoft.com/office/officeart/2005/8/layout/chevron2"/>
    <dgm:cxn modelId="{882B5EC6-F2EC-4028-A211-1AA0DAB00BE1}" type="presParOf" srcId="{4C25F7FF-9140-4814-8F4E-E31090DCE26E}" destId="{76D74E89-B0B3-40E9-9C83-14A4E1B97649}" srcOrd="1" destOrd="0" presId="urn:microsoft.com/office/officeart/2005/8/layout/chevron2"/>
  </dgm:cxnLst>
  <dgm:bg>
    <a:noFill/>
  </dgm:bg>
  <dgm:whole>
    <a:ln>
      <a:solidFill>
        <a:schemeClr val="tx2"/>
      </a:solidFill>
    </a:ln>
  </dgm:whole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rawing1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A3768F44-E831-4E30-8205-2450E930E97F}">
      <dsp:nvSpPr>
        <dsp:cNvPr id="0" name=""/>
        <dsp:cNvSpPr/>
      </dsp:nvSpPr>
      <dsp:spPr>
        <a:xfrm rot="5400000">
          <a:off x="-218548" y="223655"/>
          <a:ext cx="1456992" cy="1019894"/>
        </a:xfrm>
        <a:prstGeom prst="chevron">
          <a:avLst/>
        </a:prstGeom>
        <a:gradFill rotWithShape="0">
          <a:gsLst>
            <a:gs pos="0">
              <a:schemeClr val="lt1">
                <a:hueOff val="0"/>
                <a:satOff val="0"/>
                <a:lumOff val="0"/>
                <a:alphaOff val="0"/>
                <a:shade val="51000"/>
                <a:satMod val="130000"/>
              </a:schemeClr>
            </a:gs>
            <a:gs pos="80000">
              <a:schemeClr val="lt1">
                <a:hueOff val="0"/>
                <a:satOff val="0"/>
                <a:lumOff val="0"/>
                <a:alphaOff val="0"/>
                <a:shade val="93000"/>
                <a:satMod val="130000"/>
              </a:schemeClr>
            </a:gs>
            <a:gs pos="100000">
              <a:schemeClr val="lt1">
                <a:hueOff val="0"/>
                <a:satOff val="0"/>
                <a:lumOff val="0"/>
                <a:alphaOff val="0"/>
                <a:shade val="94000"/>
                <a:satMod val="135000"/>
              </a:schemeClr>
            </a:gs>
          </a:gsLst>
          <a:lin ang="16200000" scaled="0"/>
        </a:gradFill>
        <a:ln w="9525" cap="flat" cmpd="sng" algn="ctr"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dsp:spPr>
      <dsp:style>
        <a:lnRef idx="1">
          <a:scrgbClr r="0" g="0" b="0"/>
        </a:lnRef>
        <a:fillRef idx="3">
          <a:scrgbClr r="0" g="0" b="0"/>
        </a:fillRef>
        <a:effectRef idx="3">
          <a:scrgbClr r="0" g="0" b="0"/>
        </a:effectRef>
        <a:fontRef idx="minor">
          <a:schemeClr val="lt1"/>
        </a:fontRef>
      </dsp:style>
      <dsp:txBody>
        <a:bodyPr spcFirstLastPara="0" vert="horz" wrap="square" lIns="15875" tIns="15875" rIns="15875" bIns="15875" numCol="1" spcCol="1270" anchor="ctr" anchorCtr="0">
          <a:noAutofit/>
        </a:bodyPr>
        <a:lstStyle/>
        <a:p>
          <a:pPr marL="0" lvl="0" indent="0" algn="ctr" defTabSz="1111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pt-BR" sz="2500" kern="1200"/>
            <a:t>Passo 1</a:t>
          </a:r>
        </a:p>
      </dsp:txBody>
      <dsp:txXfrm rot="-5400000">
        <a:off x="1" y="515053"/>
        <a:ext cx="1019894" cy="437098"/>
      </dsp:txXfrm>
    </dsp:sp>
    <dsp:sp modelId="{65D06913-2EE3-4D73-8F29-91CEF96BDB2B}">
      <dsp:nvSpPr>
        <dsp:cNvPr id="0" name=""/>
        <dsp:cNvSpPr/>
      </dsp:nvSpPr>
      <dsp:spPr>
        <a:xfrm rot="5400000">
          <a:off x="7382818" y="-6357817"/>
          <a:ext cx="947044" cy="13672893"/>
        </a:xfrm>
        <a:prstGeom prst="round2SameRect">
          <a:avLst/>
        </a:prstGeom>
        <a:solidFill>
          <a:schemeClr val="accent1">
            <a:lumMod val="20000"/>
            <a:lumOff val="80000"/>
            <a:alpha val="90000"/>
          </a:schemeClr>
        </a:solidFill>
        <a:ln w="9525" cap="flat" cmpd="sng" algn="ctr"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</dsp:spPr>
      <dsp:style>
        <a:lnRef idx="1">
          <a:scrgbClr r="0" g="0" b="0"/>
        </a:lnRef>
        <a:fillRef idx="1">
          <a:scrgbClr r="0" g="0" b="0"/>
        </a:fillRef>
        <a:effectRef idx="2">
          <a:scrgbClr r="0" g="0" b="0"/>
        </a:effectRef>
        <a:fontRef idx="minor"/>
      </dsp:style>
      <dsp:txBody>
        <a:bodyPr spcFirstLastPara="0" vert="horz" wrap="square" lIns="99568" tIns="8890" rIns="8890" bIns="8890" numCol="1" spcCol="1270" anchor="ctr" anchorCtr="0">
          <a:noAutofit/>
        </a:bodyPr>
        <a:lstStyle/>
        <a:p>
          <a:pPr marL="114300" lvl="1" indent="-114300" algn="l" defTabSz="622300">
            <a:lnSpc>
              <a:spcPct val="90000"/>
            </a:lnSpc>
            <a:spcBef>
              <a:spcPct val="0"/>
            </a:spcBef>
            <a:spcAft>
              <a:spcPct val="15000"/>
            </a:spcAft>
            <a:buChar char="•"/>
          </a:pPr>
          <a:r>
            <a:rPr lang="pt-BR" sz="1400" kern="1200"/>
            <a:t>Realize o Planejamento Estratégico de sua empresa</a:t>
          </a:r>
        </a:p>
        <a:p>
          <a:pPr marL="114300" lvl="1" indent="-114300" algn="l" defTabSz="622300">
            <a:lnSpc>
              <a:spcPct val="90000"/>
            </a:lnSpc>
            <a:spcBef>
              <a:spcPct val="0"/>
            </a:spcBef>
            <a:spcAft>
              <a:spcPct val="15000"/>
            </a:spcAft>
            <a:buChar char="•"/>
          </a:pPr>
          <a:r>
            <a:rPr lang="pt-BR" sz="1400" kern="1200"/>
            <a:t>O que vocês querem para os próximos anos? Qual a visão de futuro da empresa?</a:t>
          </a:r>
        </a:p>
        <a:p>
          <a:pPr marL="114300" lvl="1" indent="-114300" algn="l" defTabSz="622300">
            <a:lnSpc>
              <a:spcPct val="90000"/>
            </a:lnSpc>
            <a:spcBef>
              <a:spcPct val="0"/>
            </a:spcBef>
            <a:spcAft>
              <a:spcPct val="15000"/>
            </a:spcAft>
            <a:buChar char="•"/>
          </a:pPr>
          <a:r>
            <a:rPr lang="pt-BR" sz="1400" kern="1200"/>
            <a:t>Quais estratégias devem ser tomadas para se chegar lá?</a:t>
          </a:r>
        </a:p>
      </dsp:txBody>
      <dsp:txXfrm rot="-5400000">
        <a:off x="1019894" y="51338"/>
        <a:ext cx="13626662" cy="854582"/>
      </dsp:txXfrm>
    </dsp:sp>
    <dsp:sp modelId="{F1C15025-EE7E-414C-AB66-177036FC97C4}">
      <dsp:nvSpPr>
        <dsp:cNvPr id="0" name=""/>
        <dsp:cNvSpPr/>
      </dsp:nvSpPr>
      <dsp:spPr>
        <a:xfrm rot="5400000">
          <a:off x="-218548" y="1607004"/>
          <a:ext cx="1456992" cy="1019894"/>
        </a:xfrm>
        <a:prstGeom prst="chevron">
          <a:avLst/>
        </a:prstGeom>
        <a:gradFill rotWithShape="0">
          <a:gsLst>
            <a:gs pos="0">
              <a:schemeClr val="lt1">
                <a:hueOff val="0"/>
                <a:satOff val="0"/>
                <a:lumOff val="0"/>
                <a:alphaOff val="0"/>
                <a:shade val="51000"/>
                <a:satMod val="130000"/>
              </a:schemeClr>
            </a:gs>
            <a:gs pos="80000">
              <a:schemeClr val="lt1">
                <a:hueOff val="0"/>
                <a:satOff val="0"/>
                <a:lumOff val="0"/>
                <a:alphaOff val="0"/>
                <a:shade val="93000"/>
                <a:satMod val="130000"/>
              </a:schemeClr>
            </a:gs>
            <a:gs pos="100000">
              <a:schemeClr val="lt1">
                <a:hueOff val="0"/>
                <a:satOff val="0"/>
                <a:lumOff val="0"/>
                <a:alphaOff val="0"/>
                <a:shade val="94000"/>
                <a:satMod val="135000"/>
              </a:schemeClr>
            </a:gs>
          </a:gsLst>
          <a:lin ang="16200000" scaled="0"/>
        </a:gradFill>
        <a:ln w="9525" cap="flat" cmpd="sng" algn="ctr"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dsp:spPr>
      <dsp:style>
        <a:lnRef idx="1">
          <a:scrgbClr r="0" g="0" b="0"/>
        </a:lnRef>
        <a:fillRef idx="3">
          <a:scrgbClr r="0" g="0" b="0"/>
        </a:fillRef>
        <a:effectRef idx="3">
          <a:scrgbClr r="0" g="0" b="0"/>
        </a:effectRef>
        <a:fontRef idx="minor">
          <a:schemeClr val="lt1"/>
        </a:fontRef>
      </dsp:style>
      <dsp:txBody>
        <a:bodyPr spcFirstLastPara="0" vert="horz" wrap="square" lIns="15875" tIns="15875" rIns="15875" bIns="15875" numCol="1" spcCol="1270" anchor="ctr" anchorCtr="0">
          <a:noAutofit/>
        </a:bodyPr>
        <a:lstStyle/>
        <a:p>
          <a:pPr marL="0" lvl="0" indent="0" algn="ctr" defTabSz="1111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pt-BR" sz="2500" kern="1200"/>
            <a:t>Passo 2</a:t>
          </a:r>
        </a:p>
      </dsp:txBody>
      <dsp:txXfrm rot="-5400000">
        <a:off x="1" y="1898402"/>
        <a:ext cx="1019894" cy="437098"/>
      </dsp:txXfrm>
    </dsp:sp>
    <dsp:sp modelId="{94148DAB-6209-49F4-873C-A90019D2A54A}">
      <dsp:nvSpPr>
        <dsp:cNvPr id="0" name=""/>
        <dsp:cNvSpPr/>
      </dsp:nvSpPr>
      <dsp:spPr>
        <a:xfrm rot="5400000">
          <a:off x="7345145" y="-4974469"/>
          <a:ext cx="1022391" cy="13672893"/>
        </a:xfrm>
        <a:prstGeom prst="round2SameRect">
          <a:avLst/>
        </a:prstGeom>
        <a:solidFill>
          <a:schemeClr val="accent1">
            <a:lumMod val="20000"/>
            <a:lumOff val="80000"/>
            <a:alpha val="90000"/>
          </a:schemeClr>
        </a:solidFill>
        <a:ln w="9525" cap="flat" cmpd="sng" algn="ctr"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</dsp:spPr>
      <dsp:style>
        <a:lnRef idx="1">
          <a:scrgbClr r="0" g="0" b="0"/>
        </a:lnRef>
        <a:fillRef idx="1">
          <a:scrgbClr r="0" g="0" b="0"/>
        </a:fillRef>
        <a:effectRef idx="2">
          <a:scrgbClr r="0" g="0" b="0"/>
        </a:effectRef>
        <a:fontRef idx="minor"/>
      </dsp:style>
      <dsp:txBody>
        <a:bodyPr spcFirstLastPara="0" vert="horz" wrap="square" lIns="99568" tIns="8890" rIns="8890" bIns="8890" numCol="1" spcCol="1270" anchor="ctr" anchorCtr="0">
          <a:noAutofit/>
        </a:bodyPr>
        <a:lstStyle/>
        <a:p>
          <a:pPr marL="114300" lvl="1" indent="-114300" algn="l" defTabSz="622300">
            <a:lnSpc>
              <a:spcPct val="90000"/>
            </a:lnSpc>
            <a:spcBef>
              <a:spcPct val="0"/>
            </a:spcBef>
            <a:spcAft>
              <a:spcPct val="15000"/>
            </a:spcAft>
            <a:buChar char="•"/>
          </a:pPr>
          <a:r>
            <a:rPr lang="pt-BR" sz="1400" kern="1200"/>
            <a:t>Na aba "Objetivos e Metas" escreva seus principais objetivos para o ano </a:t>
          </a:r>
          <a:r>
            <a:rPr lang="pt-BR" sz="1400" i="1" kern="1200"/>
            <a:t>(mais que 10 significa que sua empresa possivelmente está sem foco. Será que não é possível cortar algo?)</a:t>
          </a:r>
        </a:p>
        <a:p>
          <a:pPr marL="114300" lvl="1" indent="-114300" algn="l" defTabSz="622300">
            <a:lnSpc>
              <a:spcPct val="90000"/>
            </a:lnSpc>
            <a:spcBef>
              <a:spcPct val="0"/>
            </a:spcBef>
            <a:spcAft>
              <a:spcPct val="15000"/>
            </a:spcAft>
            <a:buChar char="•"/>
          </a:pPr>
          <a:r>
            <a:rPr lang="pt-BR" sz="1400" kern="1200"/>
            <a:t>Defina indicadores e metas para cada objetivo. O indicador é a forma que você vai mensurar se o objetivo está sendo alcançado ou não. A meta é a forma numédica de avaliar o indicador </a:t>
          </a:r>
          <a:r>
            <a:rPr lang="pt-BR" sz="1400" i="1" kern="1200"/>
            <a:t>(veja o exemplo no objetivo e indicador 1)</a:t>
          </a:r>
        </a:p>
      </dsp:txBody>
      <dsp:txXfrm rot="-5400000">
        <a:off x="1019895" y="1400690"/>
        <a:ext cx="13622984" cy="922573"/>
      </dsp:txXfrm>
    </dsp:sp>
    <dsp:sp modelId="{F6288F9F-EC96-461D-BD11-0DE3E145760D}">
      <dsp:nvSpPr>
        <dsp:cNvPr id="0" name=""/>
        <dsp:cNvSpPr/>
      </dsp:nvSpPr>
      <dsp:spPr>
        <a:xfrm rot="5400000">
          <a:off x="-218548" y="3022935"/>
          <a:ext cx="1456992" cy="1019894"/>
        </a:xfrm>
        <a:prstGeom prst="chevron">
          <a:avLst/>
        </a:prstGeom>
        <a:gradFill rotWithShape="0">
          <a:gsLst>
            <a:gs pos="0">
              <a:schemeClr val="lt1">
                <a:hueOff val="0"/>
                <a:satOff val="0"/>
                <a:lumOff val="0"/>
                <a:alphaOff val="0"/>
                <a:shade val="51000"/>
                <a:satMod val="130000"/>
              </a:schemeClr>
            </a:gs>
            <a:gs pos="80000">
              <a:schemeClr val="lt1">
                <a:hueOff val="0"/>
                <a:satOff val="0"/>
                <a:lumOff val="0"/>
                <a:alphaOff val="0"/>
                <a:shade val="93000"/>
                <a:satMod val="130000"/>
              </a:schemeClr>
            </a:gs>
            <a:gs pos="100000">
              <a:schemeClr val="lt1">
                <a:hueOff val="0"/>
                <a:satOff val="0"/>
                <a:lumOff val="0"/>
                <a:alphaOff val="0"/>
                <a:shade val="94000"/>
                <a:satMod val="135000"/>
              </a:schemeClr>
            </a:gs>
          </a:gsLst>
          <a:lin ang="16200000" scaled="0"/>
        </a:gradFill>
        <a:ln w="9525" cap="flat" cmpd="sng" algn="ctr"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dsp:spPr>
      <dsp:style>
        <a:lnRef idx="1">
          <a:scrgbClr r="0" g="0" b="0"/>
        </a:lnRef>
        <a:fillRef idx="3">
          <a:scrgbClr r="0" g="0" b="0"/>
        </a:fillRef>
        <a:effectRef idx="3">
          <a:scrgbClr r="0" g="0" b="0"/>
        </a:effectRef>
        <a:fontRef idx="minor">
          <a:schemeClr val="lt1"/>
        </a:fontRef>
      </dsp:style>
      <dsp:txBody>
        <a:bodyPr spcFirstLastPara="0" vert="horz" wrap="square" lIns="15875" tIns="15875" rIns="15875" bIns="15875" numCol="1" spcCol="1270" anchor="ctr" anchorCtr="0">
          <a:noAutofit/>
        </a:bodyPr>
        <a:lstStyle/>
        <a:p>
          <a:pPr marL="0" lvl="0" indent="0" algn="ctr" defTabSz="1111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pt-BR" sz="2500" kern="1200"/>
            <a:t>Passo 3</a:t>
          </a:r>
        </a:p>
      </dsp:txBody>
      <dsp:txXfrm rot="-5400000">
        <a:off x="1" y="3314333"/>
        <a:ext cx="1019894" cy="437098"/>
      </dsp:txXfrm>
    </dsp:sp>
    <dsp:sp modelId="{004821FC-5172-43EF-B164-1B5818F9497A}">
      <dsp:nvSpPr>
        <dsp:cNvPr id="0" name=""/>
        <dsp:cNvSpPr/>
      </dsp:nvSpPr>
      <dsp:spPr>
        <a:xfrm rot="5400000">
          <a:off x="7312562" y="-3558537"/>
          <a:ext cx="1087557" cy="13672893"/>
        </a:xfrm>
        <a:prstGeom prst="round2SameRect">
          <a:avLst/>
        </a:prstGeom>
        <a:solidFill>
          <a:schemeClr val="accent1">
            <a:lumMod val="20000"/>
            <a:lumOff val="80000"/>
            <a:alpha val="90000"/>
          </a:schemeClr>
        </a:solidFill>
        <a:ln w="9525" cap="flat" cmpd="sng" algn="ctr"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</dsp:spPr>
      <dsp:style>
        <a:lnRef idx="1">
          <a:scrgbClr r="0" g="0" b="0"/>
        </a:lnRef>
        <a:fillRef idx="1">
          <a:scrgbClr r="0" g="0" b="0"/>
        </a:fillRef>
        <a:effectRef idx="2">
          <a:scrgbClr r="0" g="0" b="0"/>
        </a:effectRef>
        <a:fontRef idx="minor"/>
      </dsp:style>
      <dsp:txBody>
        <a:bodyPr spcFirstLastPara="0" vert="horz" wrap="square" lIns="99568" tIns="8890" rIns="8890" bIns="8890" numCol="1" spcCol="1270" anchor="ctr" anchorCtr="0">
          <a:noAutofit/>
        </a:bodyPr>
        <a:lstStyle/>
        <a:p>
          <a:pPr marL="114300" lvl="1" indent="-114300" algn="l" defTabSz="622300">
            <a:lnSpc>
              <a:spcPct val="90000"/>
            </a:lnSpc>
            <a:spcBef>
              <a:spcPct val="0"/>
            </a:spcBef>
            <a:spcAft>
              <a:spcPct val="15000"/>
            </a:spcAft>
            <a:buChar char="•"/>
          </a:pPr>
          <a:r>
            <a:rPr lang="pt-BR" sz="1400" kern="1200"/>
            <a:t>Agora que já preencheu os objetivos e indicadores, temos que pensar em como chegar até eles. Você deve realizar um </a:t>
          </a:r>
          <a:r>
            <a:rPr lang="pt-BR" sz="1400" b="1" u="sng" kern="1200"/>
            <a:t>Plano de Ação</a:t>
          </a:r>
          <a:r>
            <a:rPr lang="pt-BR" sz="1400" kern="1200"/>
            <a:t> e colocar todas as ações que você precisa fazer para alcançar seus objetivos, assim como os respectivos  prazos e responsáveis.</a:t>
          </a:r>
        </a:p>
        <a:p>
          <a:pPr marL="114300" lvl="1" indent="-114300" algn="l" defTabSz="622300">
            <a:lnSpc>
              <a:spcPct val="90000"/>
            </a:lnSpc>
            <a:spcBef>
              <a:spcPct val="0"/>
            </a:spcBef>
            <a:spcAft>
              <a:spcPct val="15000"/>
            </a:spcAft>
            <a:buChar char="•"/>
          </a:pPr>
          <a:r>
            <a:rPr lang="pt-BR" sz="1400" kern="1200"/>
            <a:t>Definidas as ações , clique na aba Ação e descreva a </a:t>
          </a:r>
          <a:r>
            <a:rPr lang="pt-BR" sz="1400" b="1" kern="1200"/>
            <a:t>estratégia geral de ação</a:t>
          </a:r>
          <a:r>
            <a:rPr lang="pt-BR" sz="1400" kern="1200"/>
            <a:t> para cada um dos indicadores definidos.  Não é para detalhar o plano de ação, mas sim para descrever a estratégia que utilizará para alcançar os respectivos indicadores e objetivos propostos. </a:t>
          </a:r>
        </a:p>
      </dsp:txBody>
      <dsp:txXfrm rot="-5400000">
        <a:off x="1019894" y="2787221"/>
        <a:ext cx="13619803" cy="981377"/>
      </dsp:txXfrm>
    </dsp:sp>
    <dsp:sp modelId="{AB9A24A1-7EE8-4339-B5D2-D42EC8FF62C2}">
      <dsp:nvSpPr>
        <dsp:cNvPr id="0" name=""/>
        <dsp:cNvSpPr/>
      </dsp:nvSpPr>
      <dsp:spPr>
        <a:xfrm rot="5400000">
          <a:off x="-218548" y="4422128"/>
          <a:ext cx="1456992" cy="1019894"/>
        </a:xfrm>
        <a:prstGeom prst="chevron">
          <a:avLst/>
        </a:prstGeom>
        <a:gradFill rotWithShape="0">
          <a:gsLst>
            <a:gs pos="0">
              <a:schemeClr val="lt1">
                <a:hueOff val="0"/>
                <a:satOff val="0"/>
                <a:lumOff val="0"/>
                <a:alphaOff val="0"/>
                <a:shade val="51000"/>
                <a:satMod val="130000"/>
              </a:schemeClr>
            </a:gs>
            <a:gs pos="80000">
              <a:schemeClr val="lt1">
                <a:hueOff val="0"/>
                <a:satOff val="0"/>
                <a:lumOff val="0"/>
                <a:alphaOff val="0"/>
                <a:shade val="93000"/>
                <a:satMod val="130000"/>
              </a:schemeClr>
            </a:gs>
            <a:gs pos="100000">
              <a:schemeClr val="lt1">
                <a:hueOff val="0"/>
                <a:satOff val="0"/>
                <a:lumOff val="0"/>
                <a:alphaOff val="0"/>
                <a:shade val="94000"/>
                <a:satMod val="135000"/>
              </a:schemeClr>
            </a:gs>
          </a:gsLst>
          <a:lin ang="16200000" scaled="0"/>
        </a:gradFill>
        <a:ln w="9525" cap="flat" cmpd="sng" algn="ctr"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dsp:spPr>
      <dsp:style>
        <a:lnRef idx="1">
          <a:scrgbClr r="0" g="0" b="0"/>
        </a:lnRef>
        <a:fillRef idx="3">
          <a:scrgbClr r="0" g="0" b="0"/>
        </a:fillRef>
        <a:effectRef idx="3">
          <a:scrgbClr r="0" g="0" b="0"/>
        </a:effectRef>
        <a:fontRef idx="minor">
          <a:schemeClr val="lt1"/>
        </a:fontRef>
      </dsp:style>
      <dsp:txBody>
        <a:bodyPr spcFirstLastPara="0" vert="horz" wrap="square" lIns="15875" tIns="15875" rIns="15875" bIns="15875" numCol="1" spcCol="1270" anchor="ctr" anchorCtr="0">
          <a:noAutofit/>
        </a:bodyPr>
        <a:lstStyle/>
        <a:p>
          <a:pPr marL="0" lvl="0" indent="0" algn="ctr" defTabSz="1111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pt-BR" sz="2500" b="0" u="none" kern="1200"/>
            <a:t>Passo 4</a:t>
          </a:r>
        </a:p>
      </dsp:txBody>
      <dsp:txXfrm rot="-5400000">
        <a:off x="1" y="4713526"/>
        <a:ext cx="1019894" cy="437098"/>
      </dsp:txXfrm>
    </dsp:sp>
    <dsp:sp modelId="{017D25F1-BDAA-42F5-ADA8-8704AB02B724}">
      <dsp:nvSpPr>
        <dsp:cNvPr id="0" name=""/>
        <dsp:cNvSpPr/>
      </dsp:nvSpPr>
      <dsp:spPr>
        <a:xfrm rot="5400000">
          <a:off x="7329301" y="-2159344"/>
          <a:ext cx="1054079" cy="13672893"/>
        </a:xfrm>
        <a:prstGeom prst="round2SameRect">
          <a:avLst/>
        </a:prstGeom>
        <a:solidFill>
          <a:schemeClr val="accent1">
            <a:lumMod val="20000"/>
            <a:lumOff val="80000"/>
            <a:alpha val="90000"/>
          </a:schemeClr>
        </a:solidFill>
        <a:ln w="9525" cap="flat" cmpd="sng" algn="ctr"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</dsp:spPr>
      <dsp:style>
        <a:lnRef idx="1">
          <a:scrgbClr r="0" g="0" b="0"/>
        </a:lnRef>
        <a:fillRef idx="1">
          <a:scrgbClr r="0" g="0" b="0"/>
        </a:fillRef>
        <a:effectRef idx="2">
          <a:scrgbClr r="0" g="0" b="0"/>
        </a:effectRef>
        <a:fontRef idx="minor"/>
      </dsp:style>
      <dsp:txBody>
        <a:bodyPr spcFirstLastPara="0" vert="horz" wrap="square" lIns="99568" tIns="8890" rIns="8890" bIns="8890" numCol="1" spcCol="1270" anchor="ctr" anchorCtr="0">
          <a:noAutofit/>
        </a:bodyPr>
        <a:lstStyle/>
        <a:p>
          <a:pPr marL="114300" lvl="1" indent="-114300" algn="l" defTabSz="622300">
            <a:lnSpc>
              <a:spcPct val="90000"/>
            </a:lnSpc>
            <a:spcBef>
              <a:spcPct val="0"/>
            </a:spcBef>
            <a:spcAft>
              <a:spcPct val="15000"/>
            </a:spcAft>
            <a:buChar char="•"/>
          </a:pPr>
          <a:r>
            <a:rPr lang="pt-BR" sz="1400" b="1" u="none" kern="1200"/>
            <a:t>Imprima e cole num lugar visível</a:t>
          </a:r>
          <a:r>
            <a:rPr lang="pt-BR" sz="1400" b="0" u="none" kern="1200"/>
            <a:t> o seu plano estratégico de ações. </a:t>
          </a:r>
          <a:r>
            <a:rPr lang="pt-BR" sz="1400" b="1" u="sng" kern="1200"/>
            <a:t>Você só não pode ESQUECER do foco da empresa</a:t>
          </a:r>
          <a:r>
            <a:rPr lang="pt-BR" sz="1400" b="0" u="none" kern="1200"/>
            <a:t>. </a:t>
          </a:r>
        </a:p>
        <a:p>
          <a:pPr marL="114300" lvl="1" indent="-114300" algn="l" defTabSz="622300">
            <a:lnSpc>
              <a:spcPct val="90000"/>
            </a:lnSpc>
            <a:spcBef>
              <a:spcPct val="0"/>
            </a:spcBef>
            <a:spcAft>
              <a:spcPct val="15000"/>
            </a:spcAft>
            <a:buChar char="•"/>
          </a:pPr>
          <a:r>
            <a:rPr lang="pt-BR" sz="1400" b="0" u="none" kern="1200"/>
            <a:t>Você pode fazer esta impressão mês a mês com os dados atualizados do realizado ou uma única vez no fechamento do seu planejamento.</a:t>
          </a:r>
        </a:p>
        <a:p>
          <a:pPr marL="114300" lvl="1" indent="-114300" algn="l" defTabSz="622300">
            <a:lnSpc>
              <a:spcPct val="90000"/>
            </a:lnSpc>
            <a:spcBef>
              <a:spcPct val="0"/>
            </a:spcBef>
            <a:spcAft>
              <a:spcPct val="15000"/>
            </a:spcAft>
            <a:buChar char="•"/>
          </a:pPr>
          <a:r>
            <a:rPr lang="pt-BR" sz="1400" b="1" u="none" kern="1200"/>
            <a:t>O MAIS IMPORTANTE</a:t>
          </a:r>
          <a:r>
            <a:rPr lang="pt-BR" sz="1400" b="0" u="none" kern="1200"/>
            <a:t>: atualize o realizado de suas metas e sempre as revise. Se você não está alcançando suas metas é porque há algo errado! Analise seus resultados na aba Ação e tome as providências necessárias</a:t>
          </a:r>
        </a:p>
      </dsp:txBody>
      <dsp:txXfrm rot="-5400000">
        <a:off x="1019894" y="4201519"/>
        <a:ext cx="13621437" cy="951167"/>
      </dsp:txXfrm>
    </dsp:sp>
    <dsp:sp modelId="{DFC3AAD4-8454-48DA-95B4-CF5F6D445962}">
      <dsp:nvSpPr>
        <dsp:cNvPr id="0" name=""/>
        <dsp:cNvSpPr/>
      </dsp:nvSpPr>
      <dsp:spPr>
        <a:xfrm rot="5400000">
          <a:off x="-218548" y="5767804"/>
          <a:ext cx="1456992" cy="1019894"/>
        </a:xfrm>
        <a:prstGeom prst="chevron">
          <a:avLst/>
        </a:prstGeom>
        <a:gradFill rotWithShape="0">
          <a:gsLst>
            <a:gs pos="0">
              <a:schemeClr val="lt1">
                <a:hueOff val="0"/>
                <a:satOff val="0"/>
                <a:lumOff val="0"/>
                <a:alphaOff val="0"/>
                <a:shade val="51000"/>
                <a:satMod val="130000"/>
              </a:schemeClr>
            </a:gs>
            <a:gs pos="80000">
              <a:schemeClr val="lt1">
                <a:hueOff val="0"/>
                <a:satOff val="0"/>
                <a:lumOff val="0"/>
                <a:alphaOff val="0"/>
                <a:shade val="93000"/>
                <a:satMod val="130000"/>
              </a:schemeClr>
            </a:gs>
            <a:gs pos="100000">
              <a:schemeClr val="lt1">
                <a:hueOff val="0"/>
                <a:satOff val="0"/>
                <a:lumOff val="0"/>
                <a:alphaOff val="0"/>
                <a:shade val="94000"/>
                <a:satMod val="135000"/>
              </a:schemeClr>
            </a:gs>
          </a:gsLst>
          <a:lin ang="16200000" scaled="0"/>
        </a:gradFill>
        <a:ln w="9525" cap="flat" cmpd="sng" algn="ctr"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dsp:spPr>
      <dsp:style>
        <a:lnRef idx="1">
          <a:scrgbClr r="0" g="0" b="0"/>
        </a:lnRef>
        <a:fillRef idx="3">
          <a:scrgbClr r="0" g="0" b="0"/>
        </a:fillRef>
        <a:effectRef idx="3">
          <a:scrgbClr r="0" g="0" b="0"/>
        </a:effectRef>
        <a:fontRef idx="minor">
          <a:schemeClr val="lt1"/>
        </a:fontRef>
      </dsp:style>
      <dsp:txBody>
        <a:bodyPr spcFirstLastPara="0" vert="horz" wrap="square" lIns="15875" tIns="15875" rIns="15875" bIns="15875" numCol="1" spcCol="1270" anchor="ctr" anchorCtr="0">
          <a:noAutofit/>
        </a:bodyPr>
        <a:lstStyle/>
        <a:p>
          <a:pPr marL="0" lvl="0" indent="0" algn="ctr" defTabSz="1111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pt-BR" sz="2500" b="0" u="none" kern="1200"/>
            <a:t>Passo 5</a:t>
          </a:r>
        </a:p>
      </dsp:txBody>
      <dsp:txXfrm rot="-5400000">
        <a:off x="1" y="6059202"/>
        <a:ext cx="1019894" cy="437098"/>
      </dsp:txXfrm>
    </dsp:sp>
    <dsp:sp modelId="{76D74E89-B0B3-40E9-9C83-14A4E1B97649}">
      <dsp:nvSpPr>
        <dsp:cNvPr id="0" name=""/>
        <dsp:cNvSpPr/>
      </dsp:nvSpPr>
      <dsp:spPr>
        <a:xfrm rot="5400000">
          <a:off x="7382818" y="-813668"/>
          <a:ext cx="947044" cy="13672893"/>
        </a:xfrm>
        <a:prstGeom prst="round2SameRect">
          <a:avLst/>
        </a:prstGeom>
        <a:solidFill>
          <a:schemeClr val="accent1">
            <a:lumMod val="20000"/>
            <a:lumOff val="80000"/>
            <a:alpha val="90000"/>
          </a:schemeClr>
        </a:solidFill>
        <a:ln w="9525" cap="flat" cmpd="sng" algn="ctr"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</dsp:spPr>
      <dsp:style>
        <a:lnRef idx="1">
          <a:scrgbClr r="0" g="0" b="0"/>
        </a:lnRef>
        <a:fillRef idx="1">
          <a:scrgbClr r="0" g="0" b="0"/>
        </a:fillRef>
        <a:effectRef idx="2">
          <a:scrgbClr r="0" g="0" b="0"/>
        </a:effectRef>
        <a:fontRef idx="minor"/>
      </dsp:style>
      <dsp:txBody>
        <a:bodyPr spcFirstLastPara="0" vert="horz" wrap="square" lIns="99568" tIns="8890" rIns="8890" bIns="8890" numCol="1" spcCol="1270" anchor="ctr" anchorCtr="0">
          <a:noAutofit/>
        </a:bodyPr>
        <a:lstStyle/>
        <a:p>
          <a:pPr marL="114300" lvl="1" indent="-114300" algn="l" defTabSz="622300">
            <a:lnSpc>
              <a:spcPct val="90000"/>
            </a:lnSpc>
            <a:spcBef>
              <a:spcPct val="0"/>
            </a:spcBef>
            <a:spcAft>
              <a:spcPct val="15000"/>
            </a:spcAft>
            <a:buChar char="•"/>
          </a:pPr>
          <a:r>
            <a:rPr lang="pt-BR" sz="1400" b="0" u="none" kern="1200"/>
            <a:t>Agora é só comemorar suas conquistas!!!! E lembre que foi a 4blue que lhe ajudou com esse sucesso, então repasse 10% de todos os seus ganhos pra gente!!! rsrs, brincadeirinha!</a:t>
          </a:r>
        </a:p>
        <a:p>
          <a:pPr marL="228600" lvl="1" indent="-228600" algn="l" defTabSz="889000">
            <a:lnSpc>
              <a:spcPct val="90000"/>
            </a:lnSpc>
            <a:spcBef>
              <a:spcPct val="0"/>
            </a:spcBef>
            <a:spcAft>
              <a:spcPct val="15000"/>
            </a:spcAft>
            <a:buChar char="•"/>
          </a:pPr>
          <a:r>
            <a:rPr lang="pt-BR" sz="2000" b="1" u="sng" kern="1200"/>
            <a:t>Lembre-se. Só depende de você para sua empresa ser um sucesso!</a:t>
          </a:r>
        </a:p>
      </dsp:txBody>
      <dsp:txXfrm rot="-5400000">
        <a:off x="1019894" y="5595487"/>
        <a:ext cx="13626662" cy="854582"/>
      </dsp:txXfrm>
    </dsp:sp>
  </dsp:spTree>
</dsp:drawing>
</file>

<file path=xl/diagrams/layout1.xml><?xml version="1.0" encoding="utf-8"?>
<dgm:layoutDef xmlns:dgm="http://schemas.openxmlformats.org/drawingml/2006/diagram" xmlns:a="http://schemas.openxmlformats.org/drawingml/2006/main" uniqueId="urn:microsoft.com/office/officeart/2005/8/layout/chevron2">
  <dgm:title val=""/>
  <dgm:desc val=""/>
  <dgm:catLst>
    <dgm:cat type="process" pri="12000"/>
    <dgm:cat type="list" pri="16000"/>
    <dgm:cat type="convert" pri="11000"/>
  </dgm:catLst>
  <dgm:sampData>
    <dgm:dataModel>
      <dgm:ptLst>
        <dgm:pt modelId="0" type="doc"/>
        <dgm:pt modelId="1">
          <dgm:prSet phldr="1"/>
        </dgm:pt>
        <dgm:pt modelId="11">
          <dgm:prSet phldr="1"/>
        </dgm:pt>
        <dgm:pt modelId="12">
          <dgm:prSet phldr="1"/>
        </dgm:pt>
        <dgm:pt modelId="2">
          <dgm:prSet phldr="1"/>
        </dgm:pt>
        <dgm:pt modelId="21">
          <dgm:prSet phldr="1"/>
        </dgm:pt>
        <dgm:pt modelId="22">
          <dgm:prSet phldr="1"/>
        </dgm:pt>
        <dgm:pt modelId="3">
          <dgm:prSet phldr="1"/>
        </dgm:pt>
        <dgm:pt modelId="31">
          <dgm:prSet phldr="1"/>
        </dgm:pt>
        <dgm:pt modelId="32">
          <dgm:prSet phldr="1"/>
        </dgm:pt>
      </dgm:ptLst>
      <dgm:cxnLst>
        <dgm:cxn modelId="4" srcId="0" destId="1" srcOrd="0" destOrd="0"/>
        <dgm:cxn modelId="5" srcId="0" destId="2" srcOrd="1" destOrd="0"/>
        <dgm:cxn modelId="6" srcId="0" destId="3" srcOrd="2" destOrd="0"/>
        <dgm:cxn modelId="13" srcId="1" destId="11" srcOrd="0" destOrd="0"/>
        <dgm:cxn modelId="14" srcId="1" destId="12" srcOrd="1" destOrd="0"/>
        <dgm:cxn modelId="23" srcId="2" destId="21" srcOrd="0" destOrd="0"/>
        <dgm:cxn modelId="24" srcId="2" destId="22" srcOrd="1" destOrd="0"/>
        <dgm:cxn modelId="33" srcId="3" destId="31" srcOrd="0" destOrd="0"/>
        <dgm:cxn modelId="34" srcId="3" destId="32" srcOrd="1" destOrd="0"/>
      </dgm:cxnLst>
      <dgm:bg/>
      <dgm:whole/>
    </dgm:dataModel>
  </dgm:sampData>
  <dgm:styleData>
    <dgm:dataModel>
      <dgm:ptLst>
        <dgm:pt modelId="0" type="doc"/>
        <dgm:pt modelId="1"/>
      </dgm:ptLst>
      <dgm:cxnLst>
        <dgm:cxn modelId="4" srcId="0" destId="1" srcOrd="0" destOrd="0"/>
      </dgm:cxnLst>
      <dgm:bg/>
      <dgm:whole/>
    </dgm:dataModel>
  </dgm:styleData>
  <dgm:clrData>
    <dgm:dataModel>
      <dgm:ptLst>
        <dgm:pt modelId="0" type="doc"/>
        <dgm:pt modelId="1"/>
        <dgm:pt modelId="11"/>
        <dgm:pt modelId="2"/>
        <dgm:pt modelId="21"/>
        <dgm:pt modelId="3"/>
        <dgm:pt modelId="31"/>
        <dgm:pt modelId="4"/>
        <dgm:pt modelId="41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  <dgm:cxn modelId="13" srcId="1" destId="11" srcOrd="0" destOrd="0"/>
        <dgm:cxn modelId="23" srcId="2" destId="21" srcOrd="0" destOrd="0"/>
        <dgm:cxn modelId="33" srcId="3" destId="31" srcOrd="0" destOrd="0"/>
        <dgm:cxn modelId="43" srcId="4" destId="41" srcOrd="0" destOrd="0"/>
      </dgm:cxnLst>
      <dgm:bg/>
      <dgm:whole/>
    </dgm:dataModel>
  </dgm:clrData>
  <dgm:layoutNode name="linearFlow">
    <dgm:varLst>
      <dgm:dir/>
      <dgm:animLvl val="lvl"/>
      <dgm:resizeHandles val="exact"/>
    </dgm:varLst>
    <dgm:alg type="lin">
      <dgm:param type="linDir" val="fromT"/>
      <dgm:param type="nodeHorzAlign" val="l"/>
    </dgm:alg>
    <dgm:shape xmlns:r="http://schemas.openxmlformats.org/officeDocument/2006/relationships" r:blip="">
      <dgm:adjLst/>
    </dgm:shape>
    <dgm:presOf/>
    <dgm:constrLst>
      <dgm:constr type="h" for="ch" forName="composite" refType="h"/>
      <dgm:constr type="w" for="ch" forName="composite" refType="w"/>
      <dgm:constr type="h" for="des" forName="parentText" op="equ"/>
      <dgm:constr type="h" for="ch" forName="sp" val="-14.88"/>
      <dgm:constr type="h" for="ch" forName="sp" refType="w" refFor="des" refForName="parentText" op="gte" fact="-0.3"/>
      <dgm:constr type="primFontSz" for="des" forName="parentText" op="equ" val="65"/>
      <dgm:constr type="primFontSz" for="des" forName="descendantText" op="equ" val="65"/>
    </dgm:constrLst>
    <dgm:ruleLst/>
    <dgm:forEach name="Name0" axis="ch" ptType="node">
      <dgm:layoutNode name="composite">
        <dgm:alg type="composite"/>
        <dgm:shape xmlns:r="http://schemas.openxmlformats.org/officeDocument/2006/relationships" r:blip="">
          <dgm:adjLst/>
        </dgm:shape>
        <dgm:presOf/>
        <dgm:choose name="Name1">
          <dgm:if name="Name2" func="var" arg="dir" op="equ" val="norm">
            <dgm:constrLst>
              <dgm:constr type="t" for="ch" forName="parentText"/>
              <dgm:constr type="l" for="ch" forName="parentText"/>
              <dgm:constr type="w" for="ch" forName="parentText" refType="w" fact="0.4"/>
              <dgm:constr type="h" for="ch" forName="parentText" refType="h"/>
              <dgm:constr type="w" for="ch" forName="parentText" refType="w" op="lte" fact="0.5"/>
              <dgm:constr type="w" for="ch" forName="parentText" refType="h" refFor="ch" refForName="parentText" op="lte" fact="0.7"/>
              <dgm:constr type="h" for="ch" forName="parentText" refType="w" refFor="ch" refForName="parentText" op="lte" fact="3"/>
              <dgm:constr type="l" for="ch" forName="descendantText" refType="w" refFor="ch" refForName="parentText"/>
              <dgm:constr type="w" for="ch" forName="descendantText" refType="w"/>
              <dgm:constr type="wOff" for="ch" forName="descendantText" refType="w" refFor="ch" refForName="parentText" fact="-1"/>
              <dgm:constr type="t" for="ch" forName="descendantText"/>
              <dgm:constr type="b" for="ch" forName="descendantText" refType="h" refFor="ch" refForName="parentText"/>
              <dgm:constr type="bOff" for="ch" forName="descendantText" refType="w" refFor="ch" refForName="parentText" fact="-0.5"/>
            </dgm:constrLst>
          </dgm:if>
          <dgm:else name="Name3">
            <dgm:constrLst>
              <dgm:constr type="t" for="ch" forName="parentText"/>
              <dgm:constr type="r" for="ch" forName="parentText" refType="w"/>
              <dgm:constr type="w" for="ch" forName="parentText" refType="w" fact="0.4"/>
              <dgm:constr type="h" for="ch" forName="parentText" refType="h"/>
              <dgm:constr type="w" for="ch" forName="parentText" refType="w" op="lte" fact="0.5"/>
              <dgm:constr type="w" for="ch" forName="parentText" refType="h" refFor="ch" refForName="parentText" op="lte" fact="0.7"/>
              <dgm:constr type="h" for="ch" forName="parentText" refType="w" refFor="ch" refForName="parentText" op="lte" fact="3"/>
              <dgm:constr type="l" for="ch" forName="descendantText"/>
              <dgm:constr type="w" for="ch" forName="descendantText" refType="w"/>
              <dgm:constr type="wOff" for="ch" forName="descendantText" refType="w" refFor="ch" refForName="parentText" fact="-1"/>
              <dgm:constr type="t" for="ch" forName="descendantText"/>
              <dgm:constr type="b" for="ch" forName="descendantText" refType="h" refFor="ch" refForName="parentText"/>
              <dgm:constr type="bOff" for="ch" forName="descendantText" refType="w" refFor="ch" refForName="parentText" fact="-0.5"/>
            </dgm:constrLst>
          </dgm:else>
        </dgm:choose>
        <dgm:ruleLst/>
        <dgm:layoutNode name="parentText" styleLbl="alignNode1">
          <dgm:varLst>
            <dgm:chMax val="1"/>
            <dgm:bulletEnabled val="1"/>
          </dgm:varLst>
          <dgm:alg type="tx"/>
          <dgm:shape xmlns:r="http://schemas.openxmlformats.org/officeDocument/2006/relationships" rot="90" type="chevron" r:blip="">
            <dgm:adjLst/>
          </dgm:shape>
          <dgm:presOf axis="self" ptType="node"/>
          <dgm:constrLst>
            <dgm:constr type="lMarg" refType="primFontSz" fact="0.05"/>
            <dgm:constr type="rMarg" refType="primFontSz" fact="0.05"/>
            <dgm:constr type="tMarg" refType="primFontSz" fact="0.05"/>
            <dgm:constr type="bMarg" refType="primFontSz" fact="0.05"/>
          </dgm:constrLst>
          <dgm:ruleLst>
            <dgm:rule type="h" val="100" fact="NaN" max="NaN"/>
            <dgm:rule type="primFontSz" val="24" fact="NaN" max="NaN"/>
            <dgm:rule type="h" val="110" fact="NaN" max="NaN"/>
            <dgm:rule type="primFontSz" val="18" fact="NaN" max="NaN"/>
            <dgm:rule type="h" val="INF" fact="NaN" max="NaN"/>
            <dgm:rule type="primFontSz" val="5" fact="NaN" max="NaN"/>
          </dgm:ruleLst>
        </dgm:layoutNode>
        <dgm:layoutNode name="descendantText" styleLbl="alignAcc1">
          <dgm:varLst>
            <dgm:bulletEnabled val="1"/>
          </dgm:varLst>
          <dgm:choose name="Name4">
            <dgm:if name="Name5" func="var" arg="dir" op="equ" val="norm">
              <dgm:alg type="tx">
                <dgm:param type="stBulletLvl" val="1"/>
                <dgm:param type="txAnchorVertCh" val="mid"/>
              </dgm:alg>
              <dgm:shape xmlns:r="http://schemas.openxmlformats.org/officeDocument/2006/relationships" rot="90" type="round2SameRect" r:blip="">
                <dgm:adjLst/>
              </dgm:shape>
            </dgm:if>
            <dgm:else name="Name6">
              <dgm:alg type="tx">
                <dgm:param type="stBulletLvl" val="1"/>
                <dgm:param type="txAnchorVertCh" val="mid"/>
              </dgm:alg>
              <dgm:shape xmlns:r="http://schemas.openxmlformats.org/officeDocument/2006/relationships" rot="-90" type="round2SameRect" r:blip="">
                <dgm:adjLst/>
              </dgm:shape>
            </dgm:else>
          </dgm:choose>
          <dgm:presOf axis="des" ptType="node"/>
          <dgm:choose name="Name7">
            <dgm:if name="Name8" func="var" arg="dir" op="equ" val="norm">
              <dgm:constrLst>
                <dgm:constr type="secFontSz" refType="primFontSz"/>
                <dgm:constr type="tMarg" refType="primFontSz" fact="0.05"/>
                <dgm:constr type="bMarg" refType="primFontSz" fact="0.05"/>
                <dgm:constr type="rMarg" refType="primFontSz" fact="0.05"/>
              </dgm:constrLst>
            </dgm:if>
            <dgm:else name="Name9">
              <dgm:constrLst>
                <dgm:constr type="secFontSz" refType="primFontSz"/>
                <dgm:constr type="tMarg" refType="primFontSz" fact="0.05"/>
                <dgm:constr type="bMarg" refType="primFontSz" fact="0.05"/>
                <dgm:constr type="lMarg" refType="primFontSz" fact="0.05"/>
              </dgm:constrLst>
            </dgm:else>
          </dgm:choose>
          <dgm:ruleLst>
            <dgm:rule type="primFontSz" val="5" fact="NaN" max="NaN"/>
          </dgm:ruleLst>
        </dgm:layoutNode>
      </dgm:layoutNode>
      <dgm:forEach name="Name10" axis="followSib" ptType="sibTrans" cnt="1">
        <dgm:layoutNode name="sp">
          <dgm:alg type="sp"/>
          <dgm:shape xmlns:r="http://schemas.openxmlformats.org/officeDocument/2006/relationships" r:blip="">
            <dgm:adjLst/>
          </dgm:shape>
          <dgm:presOf axis="self"/>
          <dgm:constrLst>
            <dgm:constr type="w" val="1"/>
            <dgm:constr type="h" val="37.5"/>
          </dgm:constrLst>
          <dgm:ruleLst/>
        </dgm:layoutNode>
      </dgm:forEach>
    </dgm:forEach>
  </dgm:layoutNode>
</dgm:layoutDef>
</file>

<file path=xl/diagrams/quickStyle1.xml><?xml version="1.0" encoding="utf-8"?>
<dgm:styleDef xmlns:dgm="http://schemas.openxmlformats.org/drawingml/2006/diagram" xmlns:a="http://schemas.openxmlformats.org/drawingml/2006/main" uniqueId="urn:microsoft.com/office/officeart/2005/8/quickstyle/simple5">
  <dgm:title val=""/>
  <dgm:desc val=""/>
  <dgm:catLst>
    <dgm:cat type="simple" pri="105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0">
        <a:scrgbClr r="0" g="0" b="0"/>
      </a:lnRef>
      <a:fillRef idx="3">
        <a:scrgbClr r="0" g="0" b="0"/>
      </a:fillRef>
      <a:effectRef idx="3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0">
        <a:scrgbClr r="0" g="0" b="0"/>
      </a:lnRef>
      <a:fillRef idx="3">
        <a:scrgbClr r="0" g="0" b="0"/>
      </a:fillRef>
      <a:effectRef idx="3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0">
        <a:scrgbClr r="0" g="0" b="0"/>
      </a:lnRef>
      <a:fillRef idx="3">
        <a:scrgbClr r="0" g="0" b="0"/>
      </a:fillRef>
      <a:effectRef idx="3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1">
        <a:scrgbClr r="0" g="0" b="0"/>
      </a:lnRef>
      <a:fillRef idx="3">
        <a:scrgbClr r="0" g="0" b="0"/>
      </a:fillRef>
      <a:effectRef idx="3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0">
        <a:scrgbClr r="0" g="0" b="0"/>
      </a:lnRef>
      <a:fillRef idx="3">
        <a:scrgbClr r="0" g="0" b="0"/>
      </a:fillRef>
      <a:effectRef idx="3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0">
        <a:scrgbClr r="0" g="0" b="0"/>
      </a:lnRef>
      <a:fillRef idx="3">
        <a:scrgbClr r="0" g="0" b="0"/>
      </a:fillRef>
      <a:effectRef idx="3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0">
        <a:scrgbClr r="0" g="0" b="0"/>
      </a:lnRef>
      <a:fillRef idx="3">
        <a:scrgbClr r="0" g="0" b="0"/>
      </a:fillRef>
      <a:effectRef idx="3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0">
        <a:scrgbClr r="0" g="0" b="0"/>
      </a:lnRef>
      <a:fillRef idx="3">
        <a:scrgbClr r="0" g="0" b="0"/>
      </a:fillRef>
      <a:effectRef idx="3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3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3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3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3">
        <a:scrgbClr r="0" g="0" b="0"/>
      </a:fillRef>
      <a:effectRef idx="3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3">
        <a:scrgbClr r="0" g="0" b="0"/>
      </a:fillRef>
      <a:effectRef idx="3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3">
        <a:scrgbClr r="0" g="0" b="0"/>
      </a:fillRef>
      <a:effectRef idx="3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1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0">
        <a:scrgbClr r="0" g="0" b="0"/>
      </a:lnRef>
      <a:fillRef idx="3">
        <a:scrgbClr r="0" g="0" b="0"/>
      </a:fillRef>
      <a:effectRef idx="3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0">
        <a:scrgbClr r="0" g="0" b="0"/>
      </a:lnRef>
      <a:fillRef idx="3">
        <a:scrgbClr r="0" g="0" b="0"/>
      </a:fillRef>
      <a:effectRef idx="3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0">
        <a:scrgbClr r="0" g="0" b="0"/>
      </a:lnRef>
      <a:fillRef idx="3">
        <a:scrgbClr r="0" g="0" b="0"/>
      </a:fillRef>
      <a:effectRef idx="3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0">
        <a:scrgbClr r="0" g="0" b="0"/>
      </a:lnRef>
      <a:fillRef idx="3">
        <a:scrgbClr r="0" g="0" b="0"/>
      </a:fillRef>
      <a:effectRef idx="3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0">
        <a:scrgbClr r="0" g="0" b="0"/>
      </a:lnRef>
      <a:fillRef idx="3">
        <a:scrgbClr r="0" g="0" b="0"/>
      </a:fillRef>
      <a:effectRef idx="3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3">
        <a:scrgbClr r="0" g="0" b="0"/>
      </a:fillRef>
      <a:effectRef idx="3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0">
        <a:scrgbClr r="0" g="0" b="0"/>
      </a:lnRef>
      <a:fillRef idx="3">
        <a:scrgbClr r="0" g="0" b="0"/>
      </a:fillRef>
      <a:effectRef idx="3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0">
        <a:scrgbClr r="0" g="0" b="0"/>
      </a:lnRef>
      <a:fillRef idx="3">
        <a:scrgbClr r="0" g="0" b="0"/>
      </a:fillRef>
      <a:effectRef idx="3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0">
        <a:scrgbClr r="0" g="0" b="0"/>
      </a:lnRef>
      <a:fillRef idx="3">
        <a:scrgbClr r="0" g="0" b="0"/>
      </a:fillRef>
      <a:effectRef idx="3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3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3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3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3">
        <a:scrgbClr r="0" g="0" b="0"/>
      </a:fillRef>
      <a:effectRef idx="3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#A&#231;&#227;o!A1"/><Relationship Id="rId2" Type="http://schemas.openxmlformats.org/officeDocument/2006/relationships/hyperlink" Target="#'Objetivos e Metas'!A1"/><Relationship Id="rId1" Type="http://schemas.openxmlformats.org/officeDocument/2006/relationships/hyperlink" Target="#'Passo a passo'!A1"/><Relationship Id="rId6" Type="http://schemas.openxmlformats.org/officeDocument/2006/relationships/image" Target="../media/image1.png"/><Relationship Id="rId5" Type="http://schemas.openxmlformats.org/officeDocument/2006/relationships/hyperlink" Target="#Contato!A1"/><Relationship Id="rId4" Type="http://schemas.openxmlformats.org/officeDocument/2006/relationships/hyperlink" Target="#Gr&#225;ficos!A1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hyperlink" Target="https://edu.4blue.com.br/optin-mdl-fundo-isca?utm_source=base&amp;utm_medium=isca&amp;utm_campaign=levantada-de-mao&amp;utm_content=planilha-indicadores-metas" TargetMode="External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4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hyperlink" Target="#Gr&#225;ficos!A1"/><Relationship Id="rId3" Type="http://schemas.openxmlformats.org/officeDocument/2006/relationships/diagramQuickStyle" Target="../diagrams/quickStyle1.xml"/><Relationship Id="rId7" Type="http://schemas.openxmlformats.org/officeDocument/2006/relationships/hyperlink" Target="#A&#231;&#227;o!A1"/><Relationship Id="rId2" Type="http://schemas.openxmlformats.org/officeDocument/2006/relationships/diagramLayout" Target="../diagrams/layout1.xml"/><Relationship Id="rId1" Type="http://schemas.openxmlformats.org/officeDocument/2006/relationships/diagramData" Target="../diagrams/data1.xml"/><Relationship Id="rId6" Type="http://schemas.openxmlformats.org/officeDocument/2006/relationships/hyperlink" Target="#'Objetivos e Metas'!A1"/><Relationship Id="rId5" Type="http://schemas.microsoft.com/office/2007/relationships/diagramDrawing" Target="../diagrams/drawing1.xml"/><Relationship Id="rId4" Type="http://schemas.openxmlformats.org/officeDocument/2006/relationships/diagramColors" Target="../diagrams/colors1.xml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18" Type="http://schemas.openxmlformats.org/officeDocument/2006/relationships/chart" Target="../charts/chart18.xml"/><Relationship Id="rId3" Type="http://schemas.openxmlformats.org/officeDocument/2006/relationships/chart" Target="../charts/chart3.xml"/><Relationship Id="rId21" Type="http://schemas.openxmlformats.org/officeDocument/2006/relationships/image" Target="../media/image1.png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17" Type="http://schemas.openxmlformats.org/officeDocument/2006/relationships/chart" Target="../charts/chart17.xml"/><Relationship Id="rId2" Type="http://schemas.openxmlformats.org/officeDocument/2006/relationships/chart" Target="../charts/chart2.xml"/><Relationship Id="rId16" Type="http://schemas.openxmlformats.org/officeDocument/2006/relationships/chart" Target="../charts/chart16.xml"/><Relationship Id="rId20" Type="http://schemas.openxmlformats.org/officeDocument/2006/relationships/chart" Target="../charts/chart20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10" Type="http://schemas.openxmlformats.org/officeDocument/2006/relationships/chart" Target="../charts/chart10.xml"/><Relationship Id="rId19" Type="http://schemas.openxmlformats.org/officeDocument/2006/relationships/chart" Target="../charts/chart19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8.xml"/><Relationship Id="rId13" Type="http://schemas.openxmlformats.org/officeDocument/2006/relationships/chart" Target="../charts/chart33.xml"/><Relationship Id="rId18" Type="http://schemas.openxmlformats.org/officeDocument/2006/relationships/chart" Target="../charts/chart38.xml"/><Relationship Id="rId3" Type="http://schemas.openxmlformats.org/officeDocument/2006/relationships/chart" Target="../charts/chart23.xml"/><Relationship Id="rId21" Type="http://schemas.openxmlformats.org/officeDocument/2006/relationships/image" Target="../media/image1.png"/><Relationship Id="rId7" Type="http://schemas.openxmlformats.org/officeDocument/2006/relationships/chart" Target="../charts/chart27.xml"/><Relationship Id="rId12" Type="http://schemas.openxmlformats.org/officeDocument/2006/relationships/chart" Target="../charts/chart32.xml"/><Relationship Id="rId17" Type="http://schemas.openxmlformats.org/officeDocument/2006/relationships/chart" Target="../charts/chart37.xml"/><Relationship Id="rId2" Type="http://schemas.openxmlformats.org/officeDocument/2006/relationships/chart" Target="../charts/chart22.xml"/><Relationship Id="rId16" Type="http://schemas.openxmlformats.org/officeDocument/2006/relationships/chart" Target="../charts/chart36.xml"/><Relationship Id="rId20" Type="http://schemas.openxmlformats.org/officeDocument/2006/relationships/chart" Target="../charts/chart40.xml"/><Relationship Id="rId1" Type="http://schemas.openxmlformats.org/officeDocument/2006/relationships/chart" Target="../charts/chart21.xml"/><Relationship Id="rId6" Type="http://schemas.openxmlformats.org/officeDocument/2006/relationships/chart" Target="../charts/chart26.xml"/><Relationship Id="rId11" Type="http://schemas.openxmlformats.org/officeDocument/2006/relationships/chart" Target="../charts/chart31.xml"/><Relationship Id="rId5" Type="http://schemas.openxmlformats.org/officeDocument/2006/relationships/chart" Target="../charts/chart25.xml"/><Relationship Id="rId15" Type="http://schemas.openxmlformats.org/officeDocument/2006/relationships/chart" Target="../charts/chart35.xml"/><Relationship Id="rId10" Type="http://schemas.openxmlformats.org/officeDocument/2006/relationships/chart" Target="../charts/chart30.xml"/><Relationship Id="rId19" Type="http://schemas.openxmlformats.org/officeDocument/2006/relationships/chart" Target="../charts/chart39.xml"/><Relationship Id="rId4" Type="http://schemas.openxmlformats.org/officeDocument/2006/relationships/chart" Target="../charts/chart24.xml"/><Relationship Id="rId9" Type="http://schemas.openxmlformats.org/officeDocument/2006/relationships/chart" Target="../charts/chart29.xml"/><Relationship Id="rId14" Type="http://schemas.openxmlformats.org/officeDocument/2006/relationships/chart" Target="../charts/chart34.xml"/></Relationships>
</file>

<file path=xl/drawings/_rels/drawing6.xml.rels><?xml version="1.0" encoding="UTF-8" standalone="yes"?>
<Relationships xmlns="http://schemas.openxmlformats.org/package/2006/relationships"><Relationship Id="rId13" Type="http://schemas.openxmlformats.org/officeDocument/2006/relationships/image" Target="../media/image5.png"/><Relationship Id="rId18" Type="http://schemas.openxmlformats.org/officeDocument/2006/relationships/chart" Target="../charts/chart57.xml"/><Relationship Id="rId26" Type="http://schemas.openxmlformats.org/officeDocument/2006/relationships/chart" Target="../charts/chart65.xml"/><Relationship Id="rId3" Type="http://schemas.openxmlformats.org/officeDocument/2006/relationships/chart" Target="../charts/chart43.xml"/><Relationship Id="rId21" Type="http://schemas.openxmlformats.org/officeDocument/2006/relationships/chart" Target="../charts/chart60.xml"/><Relationship Id="rId7" Type="http://schemas.openxmlformats.org/officeDocument/2006/relationships/chart" Target="../charts/chart47.xml"/><Relationship Id="rId12" Type="http://schemas.openxmlformats.org/officeDocument/2006/relationships/chart" Target="../charts/chart52.xml"/><Relationship Id="rId17" Type="http://schemas.openxmlformats.org/officeDocument/2006/relationships/chart" Target="../charts/chart56.xml"/><Relationship Id="rId25" Type="http://schemas.openxmlformats.org/officeDocument/2006/relationships/chart" Target="../charts/chart64.xml"/><Relationship Id="rId33" Type="http://schemas.openxmlformats.org/officeDocument/2006/relationships/chart" Target="../charts/chart72.xml"/><Relationship Id="rId2" Type="http://schemas.openxmlformats.org/officeDocument/2006/relationships/chart" Target="../charts/chart42.xml"/><Relationship Id="rId16" Type="http://schemas.openxmlformats.org/officeDocument/2006/relationships/chart" Target="../charts/chart55.xml"/><Relationship Id="rId20" Type="http://schemas.openxmlformats.org/officeDocument/2006/relationships/chart" Target="../charts/chart59.xml"/><Relationship Id="rId29" Type="http://schemas.openxmlformats.org/officeDocument/2006/relationships/chart" Target="../charts/chart68.xml"/><Relationship Id="rId1" Type="http://schemas.openxmlformats.org/officeDocument/2006/relationships/chart" Target="../charts/chart41.xml"/><Relationship Id="rId6" Type="http://schemas.openxmlformats.org/officeDocument/2006/relationships/chart" Target="../charts/chart46.xml"/><Relationship Id="rId11" Type="http://schemas.openxmlformats.org/officeDocument/2006/relationships/chart" Target="../charts/chart51.xml"/><Relationship Id="rId24" Type="http://schemas.openxmlformats.org/officeDocument/2006/relationships/chart" Target="../charts/chart63.xml"/><Relationship Id="rId32" Type="http://schemas.openxmlformats.org/officeDocument/2006/relationships/chart" Target="../charts/chart71.xml"/><Relationship Id="rId5" Type="http://schemas.openxmlformats.org/officeDocument/2006/relationships/chart" Target="../charts/chart45.xml"/><Relationship Id="rId15" Type="http://schemas.openxmlformats.org/officeDocument/2006/relationships/chart" Target="../charts/chart54.xml"/><Relationship Id="rId23" Type="http://schemas.openxmlformats.org/officeDocument/2006/relationships/chart" Target="../charts/chart62.xml"/><Relationship Id="rId28" Type="http://schemas.openxmlformats.org/officeDocument/2006/relationships/chart" Target="../charts/chart67.xml"/><Relationship Id="rId10" Type="http://schemas.openxmlformats.org/officeDocument/2006/relationships/chart" Target="../charts/chart50.xml"/><Relationship Id="rId19" Type="http://schemas.openxmlformats.org/officeDocument/2006/relationships/chart" Target="../charts/chart58.xml"/><Relationship Id="rId31" Type="http://schemas.openxmlformats.org/officeDocument/2006/relationships/chart" Target="../charts/chart70.xml"/><Relationship Id="rId4" Type="http://schemas.openxmlformats.org/officeDocument/2006/relationships/chart" Target="../charts/chart44.xml"/><Relationship Id="rId9" Type="http://schemas.openxmlformats.org/officeDocument/2006/relationships/chart" Target="../charts/chart49.xml"/><Relationship Id="rId14" Type="http://schemas.openxmlformats.org/officeDocument/2006/relationships/chart" Target="../charts/chart53.xml"/><Relationship Id="rId22" Type="http://schemas.openxmlformats.org/officeDocument/2006/relationships/chart" Target="../charts/chart61.xml"/><Relationship Id="rId27" Type="http://schemas.openxmlformats.org/officeDocument/2006/relationships/chart" Target="../charts/chart66.xml"/><Relationship Id="rId30" Type="http://schemas.openxmlformats.org/officeDocument/2006/relationships/chart" Target="../charts/chart69.xml"/><Relationship Id="rId8" Type="http://schemas.openxmlformats.org/officeDocument/2006/relationships/chart" Target="../charts/chart48.xml"/></Relationships>
</file>

<file path=xl/drawings/_rels/drawing7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0.xml"/><Relationship Id="rId13" Type="http://schemas.openxmlformats.org/officeDocument/2006/relationships/chart" Target="../charts/chart85.xml"/><Relationship Id="rId18" Type="http://schemas.openxmlformats.org/officeDocument/2006/relationships/chart" Target="../charts/chart90.xml"/><Relationship Id="rId3" Type="http://schemas.openxmlformats.org/officeDocument/2006/relationships/chart" Target="../charts/chart75.xml"/><Relationship Id="rId7" Type="http://schemas.openxmlformats.org/officeDocument/2006/relationships/chart" Target="../charts/chart79.xml"/><Relationship Id="rId12" Type="http://schemas.openxmlformats.org/officeDocument/2006/relationships/chart" Target="../charts/chart84.xml"/><Relationship Id="rId17" Type="http://schemas.openxmlformats.org/officeDocument/2006/relationships/chart" Target="../charts/chart89.xml"/><Relationship Id="rId2" Type="http://schemas.openxmlformats.org/officeDocument/2006/relationships/chart" Target="../charts/chart74.xml"/><Relationship Id="rId16" Type="http://schemas.openxmlformats.org/officeDocument/2006/relationships/chart" Target="../charts/chart88.xml"/><Relationship Id="rId20" Type="http://schemas.openxmlformats.org/officeDocument/2006/relationships/chart" Target="../charts/chart92.xml"/><Relationship Id="rId1" Type="http://schemas.openxmlformats.org/officeDocument/2006/relationships/chart" Target="../charts/chart73.xml"/><Relationship Id="rId6" Type="http://schemas.openxmlformats.org/officeDocument/2006/relationships/chart" Target="../charts/chart78.xml"/><Relationship Id="rId11" Type="http://schemas.openxmlformats.org/officeDocument/2006/relationships/chart" Target="../charts/chart83.xml"/><Relationship Id="rId5" Type="http://schemas.openxmlformats.org/officeDocument/2006/relationships/chart" Target="../charts/chart77.xml"/><Relationship Id="rId15" Type="http://schemas.openxmlformats.org/officeDocument/2006/relationships/chart" Target="../charts/chart87.xml"/><Relationship Id="rId10" Type="http://schemas.openxmlformats.org/officeDocument/2006/relationships/chart" Target="../charts/chart82.xml"/><Relationship Id="rId19" Type="http://schemas.openxmlformats.org/officeDocument/2006/relationships/chart" Target="../charts/chart91.xml"/><Relationship Id="rId4" Type="http://schemas.openxmlformats.org/officeDocument/2006/relationships/chart" Target="../charts/chart76.xml"/><Relationship Id="rId9" Type="http://schemas.openxmlformats.org/officeDocument/2006/relationships/chart" Target="../charts/chart81.xml"/><Relationship Id="rId14" Type="http://schemas.openxmlformats.org/officeDocument/2006/relationships/chart" Target="../charts/chart86.xml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00.xml"/><Relationship Id="rId13" Type="http://schemas.openxmlformats.org/officeDocument/2006/relationships/chart" Target="../charts/chart104.xml"/><Relationship Id="rId18" Type="http://schemas.openxmlformats.org/officeDocument/2006/relationships/chart" Target="../charts/chart109.xml"/><Relationship Id="rId3" Type="http://schemas.openxmlformats.org/officeDocument/2006/relationships/chart" Target="../charts/chart95.xml"/><Relationship Id="rId21" Type="http://schemas.openxmlformats.org/officeDocument/2006/relationships/chart" Target="../charts/chart112.xml"/><Relationship Id="rId7" Type="http://schemas.openxmlformats.org/officeDocument/2006/relationships/chart" Target="../charts/chart99.xml"/><Relationship Id="rId12" Type="http://schemas.openxmlformats.org/officeDocument/2006/relationships/chart" Target="../charts/chart103.xml"/><Relationship Id="rId17" Type="http://schemas.openxmlformats.org/officeDocument/2006/relationships/chart" Target="../charts/chart108.xml"/><Relationship Id="rId2" Type="http://schemas.openxmlformats.org/officeDocument/2006/relationships/chart" Target="../charts/chart94.xml"/><Relationship Id="rId16" Type="http://schemas.openxmlformats.org/officeDocument/2006/relationships/chart" Target="../charts/chart107.xml"/><Relationship Id="rId20" Type="http://schemas.openxmlformats.org/officeDocument/2006/relationships/chart" Target="../charts/chart111.xml"/><Relationship Id="rId1" Type="http://schemas.openxmlformats.org/officeDocument/2006/relationships/chart" Target="../charts/chart93.xml"/><Relationship Id="rId6" Type="http://schemas.openxmlformats.org/officeDocument/2006/relationships/chart" Target="../charts/chart98.xml"/><Relationship Id="rId11" Type="http://schemas.openxmlformats.org/officeDocument/2006/relationships/image" Target="../media/image6.png"/><Relationship Id="rId5" Type="http://schemas.openxmlformats.org/officeDocument/2006/relationships/chart" Target="../charts/chart97.xml"/><Relationship Id="rId15" Type="http://schemas.openxmlformats.org/officeDocument/2006/relationships/chart" Target="../charts/chart106.xml"/><Relationship Id="rId10" Type="http://schemas.openxmlformats.org/officeDocument/2006/relationships/chart" Target="../charts/chart102.xml"/><Relationship Id="rId19" Type="http://schemas.openxmlformats.org/officeDocument/2006/relationships/chart" Target="../charts/chart110.xml"/><Relationship Id="rId4" Type="http://schemas.openxmlformats.org/officeDocument/2006/relationships/chart" Target="../charts/chart96.xml"/><Relationship Id="rId9" Type="http://schemas.openxmlformats.org/officeDocument/2006/relationships/chart" Target="../charts/chart101.xml"/><Relationship Id="rId14" Type="http://schemas.openxmlformats.org/officeDocument/2006/relationships/chart" Target="../charts/chart105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hyperlink" Target="https://edu.4blue.com.br/optin-mdl-fundo-isca?utm_source=base&amp;utm_medium=isca&amp;utm_campaign=levantada-de-mao&amp;utm_content=planilha-indicadores-metas" TargetMode="External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95250</xdr:colOff>
      <xdr:row>2</xdr:row>
      <xdr:rowOff>95250</xdr:rowOff>
    </xdr:from>
    <xdr:ext cx="184731" cy="264560"/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1314450" y="47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oneCellAnchor>
    <xdr:from>
      <xdr:col>0</xdr:col>
      <xdr:colOff>392904</xdr:colOff>
      <xdr:row>1</xdr:row>
      <xdr:rowOff>35719</xdr:rowOff>
    </xdr:from>
    <xdr:ext cx="15186893" cy="4200757"/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392904" y="226219"/>
          <a:ext cx="15186893" cy="4200757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pt-BR" sz="4000" b="1" u="none">
              <a:solidFill>
                <a:schemeClr val="bg2">
                  <a:lumMod val="10000"/>
                </a:schemeClr>
              </a:solidFill>
              <a:latin typeface="Artistamp Medium" pitchFamily="2" charset="0"/>
            </a:rPr>
            <a:t>PLANILHA DE ACOMPANHAMENTO</a:t>
          </a:r>
          <a:r>
            <a:rPr lang="pt-BR" sz="4000" b="1" u="none" baseline="0">
              <a:solidFill>
                <a:schemeClr val="bg2">
                  <a:lumMod val="10000"/>
                </a:schemeClr>
              </a:solidFill>
              <a:latin typeface="Artistamp Medium" pitchFamily="2" charset="0"/>
            </a:rPr>
            <a:t> DE INDICADORES E METAS</a:t>
          </a:r>
        </a:p>
        <a:p>
          <a:pPr algn="l"/>
          <a:endParaRPr lang="pt-BR" sz="2800" b="0" u="none">
            <a:latin typeface="+mj-lt"/>
          </a:endParaRPr>
        </a:p>
        <a:p>
          <a:pPr algn="l"/>
          <a:r>
            <a:rPr lang="pt-BR" sz="2800" b="0" u="none">
              <a:latin typeface="+mj-lt"/>
            </a:rPr>
            <a:t>	</a:t>
          </a:r>
          <a:r>
            <a:rPr lang="pt-BR" sz="2800" b="0" u="none">
              <a:latin typeface="Aparajita" pitchFamily="34" charset="0"/>
              <a:cs typeface="Aparajita" pitchFamily="34" charset="0"/>
            </a:rPr>
            <a:t>Sim! Está na hora de parar de fazer apenas promessas e </a:t>
          </a:r>
          <a:r>
            <a:rPr lang="pt-BR" sz="2800" b="1" u="none">
              <a:latin typeface="Aparajita" pitchFamily="34" charset="0"/>
              <a:cs typeface="Aparajita" pitchFamily="34" charset="0"/>
            </a:rPr>
            <a:t>começar a cumpri-las</a:t>
          </a:r>
          <a:r>
            <a:rPr lang="pt-BR" sz="2800" b="0" u="none">
              <a:latin typeface="Aparajita" pitchFamily="34" charset="0"/>
              <a:cs typeface="Aparajita" pitchFamily="34" charset="0"/>
            </a:rPr>
            <a:t>! Com esta planilha você vai poder 	acompanhar de perto, mês a mês, todas as metas da sua empresa de forma dinâmica e visual.</a:t>
          </a:r>
        </a:p>
        <a:p>
          <a:pPr algn="l"/>
          <a:endParaRPr lang="pt-BR" sz="2800" b="0" u="none">
            <a:latin typeface="Aparajita" pitchFamily="34" charset="0"/>
            <a:cs typeface="Aparajita" pitchFamily="34" charset="0"/>
          </a:endParaRPr>
        </a:p>
        <a:p>
          <a:pPr algn="l"/>
          <a:r>
            <a:rPr lang="pt-BR" sz="2800" b="0" u="none">
              <a:latin typeface="+mj-lt"/>
            </a:rPr>
            <a:t>	</a:t>
          </a:r>
          <a:r>
            <a:rPr lang="pt-BR" sz="2800" b="0" u="none">
              <a:latin typeface="Aparajita" pitchFamily="34" charset="0"/>
              <a:cs typeface="Aparajita" pitchFamily="34" charset="0"/>
            </a:rPr>
            <a:t>A ferramenta é muito simples de usar e vai lhe auxiliar a bater todas as metas da empresa! Boa sorte!!</a:t>
          </a:r>
        </a:p>
      </xdr:txBody>
    </xdr:sp>
    <xdr:clientData/>
  </xdr:oneCellAnchor>
  <xdr:twoCellAnchor>
    <xdr:from>
      <xdr:col>3</xdr:col>
      <xdr:colOff>345280</xdr:colOff>
      <xdr:row>18</xdr:row>
      <xdr:rowOff>154785</xdr:rowOff>
    </xdr:from>
    <xdr:to>
      <xdr:col>6</xdr:col>
      <xdr:colOff>404811</xdr:colOff>
      <xdr:row>22</xdr:row>
      <xdr:rowOff>47630</xdr:rowOff>
    </xdr:to>
    <xdr:sp macro="" textlink="">
      <xdr:nvSpPr>
        <xdr:cNvPr id="10" name="Retângulo de cantos arredondados 9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2166936" y="3583785"/>
          <a:ext cx="1881188" cy="654845"/>
        </a:xfrm>
        <a:prstGeom prst="roundRect">
          <a:avLst/>
        </a:prstGeom>
        <a:solidFill>
          <a:schemeClr val="tx2"/>
        </a:solidFill>
        <a:ln>
          <a:solidFill>
            <a:schemeClr val="tx2"/>
          </a:solidFill>
        </a:ln>
        <a:effectLst>
          <a:outerShdw blurRad="40000" dist="38100" dir="21540000" rotWithShape="0">
            <a:srgbClr val="000000">
              <a:alpha val="35000"/>
            </a:srgbClr>
          </a:outerShdw>
        </a:effectLst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600" b="1"/>
            <a:t>Passo a Passo</a:t>
          </a:r>
        </a:p>
      </xdr:txBody>
    </xdr:sp>
    <xdr:clientData/>
  </xdr:twoCellAnchor>
  <xdr:twoCellAnchor>
    <xdr:from>
      <xdr:col>7</xdr:col>
      <xdr:colOff>200025</xdr:colOff>
      <xdr:row>18</xdr:row>
      <xdr:rowOff>152404</xdr:rowOff>
    </xdr:from>
    <xdr:to>
      <xdr:col>10</xdr:col>
      <xdr:colOff>259556</xdr:colOff>
      <xdr:row>22</xdr:row>
      <xdr:rowOff>45249</xdr:rowOff>
    </xdr:to>
    <xdr:sp macro="" textlink="">
      <xdr:nvSpPr>
        <xdr:cNvPr id="11" name="Retângulo de cantos arredondados 10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4450556" y="3581404"/>
          <a:ext cx="1881188" cy="654845"/>
        </a:xfrm>
        <a:prstGeom prst="roundRect">
          <a:avLst/>
        </a:prstGeom>
        <a:solidFill>
          <a:schemeClr val="tx2"/>
        </a:solidFill>
        <a:ln>
          <a:solidFill>
            <a:schemeClr val="tx2"/>
          </a:solidFill>
        </a:ln>
        <a:effectLst>
          <a:outerShdw blurRad="40000" dist="38100" dir="21540000" rotWithShape="0">
            <a:srgbClr val="000000">
              <a:alpha val="35000"/>
            </a:srgbClr>
          </a:outerShdw>
        </a:effectLst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600" b="1"/>
            <a:t>Objetivos e Metas</a:t>
          </a:r>
        </a:p>
      </xdr:txBody>
    </xdr:sp>
    <xdr:clientData/>
  </xdr:twoCellAnchor>
  <xdr:twoCellAnchor>
    <xdr:from>
      <xdr:col>11</xdr:col>
      <xdr:colOff>9447</xdr:colOff>
      <xdr:row>18</xdr:row>
      <xdr:rowOff>152407</xdr:rowOff>
    </xdr:from>
    <xdr:to>
      <xdr:col>14</xdr:col>
      <xdr:colOff>68978</xdr:colOff>
      <xdr:row>22</xdr:row>
      <xdr:rowOff>45252</xdr:rowOff>
    </xdr:to>
    <xdr:sp macro="" textlink="">
      <xdr:nvSpPr>
        <xdr:cNvPr id="12" name="Retângulo de cantos arredondados 11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6688853" y="3581407"/>
          <a:ext cx="1881188" cy="654845"/>
        </a:xfrm>
        <a:prstGeom prst="roundRect">
          <a:avLst/>
        </a:prstGeom>
        <a:solidFill>
          <a:schemeClr val="tx2"/>
        </a:solidFill>
        <a:ln>
          <a:solidFill>
            <a:schemeClr val="tx2"/>
          </a:solidFill>
        </a:ln>
        <a:effectLst>
          <a:outerShdw blurRad="40000" dist="38100" dir="21540000" rotWithShape="0">
            <a:srgbClr val="000000">
              <a:alpha val="35000"/>
            </a:srgbClr>
          </a:outerShdw>
        </a:effectLst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600" b="1"/>
            <a:t>Ação</a:t>
          </a:r>
        </a:p>
      </xdr:txBody>
    </xdr:sp>
    <xdr:clientData/>
  </xdr:twoCellAnchor>
  <xdr:twoCellAnchor>
    <xdr:from>
      <xdr:col>14</xdr:col>
      <xdr:colOff>471410</xdr:colOff>
      <xdr:row>18</xdr:row>
      <xdr:rowOff>150026</xdr:rowOff>
    </xdr:from>
    <xdr:to>
      <xdr:col>17</xdr:col>
      <xdr:colOff>530942</xdr:colOff>
      <xdr:row>22</xdr:row>
      <xdr:rowOff>42871</xdr:rowOff>
    </xdr:to>
    <xdr:sp macro="" textlink="">
      <xdr:nvSpPr>
        <xdr:cNvPr id="13" name="Retângulo de cantos arredondados 12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8972473" y="3579026"/>
          <a:ext cx="1881188" cy="654845"/>
        </a:xfrm>
        <a:prstGeom prst="roundRect">
          <a:avLst/>
        </a:prstGeom>
        <a:solidFill>
          <a:schemeClr val="tx2"/>
        </a:solidFill>
        <a:ln>
          <a:solidFill>
            <a:schemeClr val="tx2"/>
          </a:solidFill>
        </a:ln>
        <a:effectLst>
          <a:outerShdw blurRad="40000" dist="38100" dir="21540000" rotWithShape="0">
            <a:srgbClr val="000000">
              <a:alpha val="35000"/>
            </a:srgbClr>
          </a:outerShdw>
        </a:effectLst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600" b="1"/>
            <a:t>Gráficos</a:t>
          </a:r>
        </a:p>
      </xdr:txBody>
    </xdr:sp>
    <xdr:clientData/>
  </xdr:twoCellAnchor>
  <xdr:twoCellAnchor>
    <xdr:from>
      <xdr:col>18</xdr:col>
      <xdr:colOff>266586</xdr:colOff>
      <xdr:row>18</xdr:row>
      <xdr:rowOff>147648</xdr:rowOff>
    </xdr:from>
    <xdr:to>
      <xdr:col>21</xdr:col>
      <xdr:colOff>326118</xdr:colOff>
      <xdr:row>22</xdr:row>
      <xdr:rowOff>40493</xdr:rowOff>
    </xdr:to>
    <xdr:sp macro="" textlink="">
      <xdr:nvSpPr>
        <xdr:cNvPr id="14" name="Retângulo de cantos arredondados 13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11196524" y="3576648"/>
          <a:ext cx="1881188" cy="654845"/>
        </a:xfrm>
        <a:prstGeom prst="roundRect">
          <a:avLst/>
        </a:prstGeom>
        <a:solidFill>
          <a:schemeClr val="tx2"/>
        </a:solidFill>
        <a:ln>
          <a:solidFill>
            <a:schemeClr val="tx2"/>
          </a:solidFill>
        </a:ln>
        <a:effectLst>
          <a:outerShdw blurRad="40000" dist="38100" dir="21540000" rotWithShape="0">
            <a:srgbClr val="000000">
              <a:alpha val="35000"/>
            </a:srgbClr>
          </a:outerShdw>
        </a:effectLst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600" b="1"/>
            <a:t>Contato</a:t>
          </a:r>
        </a:p>
      </xdr:txBody>
    </xdr:sp>
    <xdr:clientData/>
  </xdr:twoCellAnchor>
  <xdr:twoCellAnchor editAs="oneCell">
    <xdr:from>
      <xdr:col>20</xdr:col>
      <xdr:colOff>396278</xdr:colOff>
      <xdr:row>27</xdr:row>
      <xdr:rowOff>47625</xdr:rowOff>
    </xdr:from>
    <xdr:to>
      <xdr:col>23</xdr:col>
      <xdr:colOff>440471</xdr:colOff>
      <xdr:row>31</xdr:row>
      <xdr:rowOff>38100</xdr:rowOff>
    </xdr:to>
    <xdr:pic>
      <xdr:nvPicPr>
        <xdr:cNvPr id="15" name="Imagem 14">
          <a:extLst>
            <a:ext uri="{FF2B5EF4-FFF2-40B4-BE49-F238E27FC236}">
              <a16:creationId xmlns:a16="http://schemas.microsoft.com/office/drawing/2014/main" id="{2C98FC4C-0142-4A23-A128-CA90D9955B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2435878" y="5000625"/>
          <a:ext cx="1872993" cy="72199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40324</xdr:colOff>
      <xdr:row>0</xdr:row>
      <xdr:rowOff>238127</xdr:rowOff>
    </xdr:from>
    <xdr:to>
      <xdr:col>16</xdr:col>
      <xdr:colOff>262436</xdr:colOff>
      <xdr:row>0</xdr:row>
      <xdr:rowOff>809625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DE9C2D8E-8F1C-41DC-8420-91F42B22E7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4724" y="238127"/>
          <a:ext cx="1441312" cy="571498"/>
        </a:xfrm>
        <a:prstGeom prst="rect">
          <a:avLst/>
        </a:prstGeom>
      </xdr:spPr>
    </xdr:pic>
    <xdr:clientData/>
  </xdr:twoCellAnchor>
  <xdr:twoCellAnchor editAs="oneCell">
    <xdr:from>
      <xdr:col>0</xdr:col>
      <xdr:colOff>243841</xdr:colOff>
      <xdr:row>0</xdr:row>
      <xdr:rowOff>154306</xdr:rowOff>
    </xdr:from>
    <xdr:to>
      <xdr:col>3</xdr:col>
      <xdr:colOff>48837</xdr:colOff>
      <xdr:row>0</xdr:row>
      <xdr:rowOff>904875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8B4DFE56-BC50-4474-94D5-23CCA0F9EE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3841" y="154306"/>
          <a:ext cx="1633796" cy="750569"/>
        </a:xfrm>
        <a:prstGeom prst="rect">
          <a:avLst/>
        </a:prstGeom>
      </xdr:spPr>
    </xdr:pic>
    <xdr:clientData/>
  </xdr:twoCellAnchor>
  <xdr:twoCellAnchor>
    <xdr:from>
      <xdr:col>3</xdr:col>
      <xdr:colOff>0</xdr:colOff>
      <xdr:row>3</xdr:row>
      <xdr:rowOff>0</xdr:rowOff>
    </xdr:from>
    <xdr:to>
      <xdr:col>13</xdr:col>
      <xdr:colOff>156210</xdr:colOff>
      <xdr:row>32</xdr:row>
      <xdr:rowOff>106680</xdr:rowOff>
    </xdr:to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id="{2F5D1EBA-7969-4619-B517-0922CD6C8522}"/>
            </a:ext>
          </a:extLst>
        </xdr:cNvPr>
        <xdr:cNvSpPr txBox="1"/>
      </xdr:nvSpPr>
      <xdr:spPr>
        <a:xfrm>
          <a:off x="1828800" y="1440180"/>
          <a:ext cx="6252210" cy="54102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t-BR" sz="1600"/>
            <a:t>Essa ferramenta mostra</a:t>
          </a:r>
          <a:r>
            <a:rPr lang="pt-BR" sz="1600" baseline="0"/>
            <a:t> </a:t>
          </a:r>
          <a:r>
            <a:rPr lang="pt-BR" sz="1600" b="0">
              <a:effectLst/>
            </a:rPr>
            <a:t>apenas o começo do que sua empresa pode conquistar...</a:t>
          </a:r>
        </a:p>
        <a:p>
          <a:pPr algn="ctr"/>
          <a:endParaRPr lang="pt-BR" sz="1600" b="0">
            <a:effectLst/>
          </a:endParaRPr>
        </a:p>
        <a:p>
          <a:pPr algn="ctr"/>
          <a:r>
            <a:rPr lang="pt-BR" sz="1600" b="0">
              <a:effectLst/>
            </a:rPr>
            <a:t>Que tal dar um passo a mais? </a:t>
          </a:r>
          <a:br>
            <a:rPr lang="pt-BR" sz="1600" b="0">
              <a:effectLst/>
            </a:rPr>
          </a:br>
          <a:br>
            <a:rPr lang="pt-BR" sz="1600" b="0">
              <a:effectLst/>
            </a:rPr>
          </a:br>
          <a:r>
            <a:rPr lang="pt-BR" sz="1600" b="0">
              <a:effectLst/>
            </a:rPr>
            <a:t>Nós temos um programa que pode te fazer lucrar mais, crescer de forma consistente e fazer sua empresa funcionar sem depender tanto de você...</a:t>
          </a:r>
          <a:br>
            <a:rPr lang="pt-BR" sz="1600" b="0">
              <a:effectLst/>
            </a:rPr>
          </a:br>
          <a:br>
            <a:rPr lang="pt-BR" sz="1600" b="0">
              <a:effectLst/>
            </a:rPr>
          </a:br>
          <a:r>
            <a:rPr lang="pt-BR" sz="1600" b="0">
              <a:effectLst/>
            </a:rPr>
            <a:t>É exatamente isso que o </a:t>
          </a:r>
          <a:r>
            <a:rPr lang="pt-BR" sz="1600" b="1">
              <a:effectLst/>
            </a:rPr>
            <a:t>Programa Máquina de Lucros (MDL) </a:t>
          </a:r>
          <a:r>
            <a:rPr lang="pt-BR" sz="1600" b="0">
              <a:effectLst/>
            </a:rPr>
            <a:t>faz! </a:t>
          </a:r>
          <a:br>
            <a:rPr lang="pt-BR" sz="1600" b="0">
              <a:effectLst/>
            </a:rPr>
          </a:br>
          <a:br>
            <a:rPr lang="pt-BR" sz="1600" b="0">
              <a:effectLst/>
            </a:rPr>
          </a:br>
          <a:r>
            <a:rPr lang="pt-BR" sz="1600" b="0">
              <a:effectLst/>
            </a:rPr>
            <a:t>Com ele, você tem acesso a </a:t>
          </a:r>
          <a:r>
            <a:rPr lang="pt-BR" sz="1600" b="1">
              <a:effectLst/>
            </a:rPr>
            <a:t>mentorias semanais, treinamentos práticos e ferramentas avançadas</a:t>
          </a:r>
          <a:r>
            <a:rPr lang="pt-BR" sz="1600" b="0">
              <a:effectLst/>
            </a:rPr>
            <a:t> pra resolver os maiores desafios da sua empresa, como finanças, vendas, marketing, pessoas e processos. </a:t>
          </a:r>
          <a:br>
            <a:rPr lang="pt-BR" sz="1600" b="0">
              <a:effectLst/>
            </a:rPr>
          </a:br>
          <a:br>
            <a:rPr lang="pt-BR" sz="1600" b="0">
              <a:effectLst/>
            </a:rPr>
          </a:br>
          <a:r>
            <a:rPr lang="pt-BR" sz="1600" b="0">
              <a:effectLst/>
            </a:rPr>
            <a:t>Clica no botão ao</a:t>
          </a:r>
          <a:r>
            <a:rPr lang="pt-BR" sz="1600" b="0" baseline="0">
              <a:effectLst/>
            </a:rPr>
            <a:t> lado para conversar com um especialista e entender</a:t>
          </a:r>
          <a:r>
            <a:rPr lang="pt-BR" sz="1600" b="0">
              <a:effectLst/>
            </a:rPr>
            <a:t> o que o MDL pode fazer pela sua empresa! 🚀</a:t>
          </a:r>
          <a:br>
            <a:rPr lang="pt-BR" sz="1600" baseline="0"/>
          </a:br>
          <a:endParaRPr lang="pt-BR" sz="1600" baseline="0"/>
        </a:p>
      </xdr:txBody>
    </xdr:sp>
    <xdr:clientData/>
  </xdr:twoCellAnchor>
  <xdr:twoCellAnchor>
    <xdr:from>
      <xdr:col>15</xdr:col>
      <xdr:colOff>358140</xdr:colOff>
      <xdr:row>6</xdr:row>
      <xdr:rowOff>22860</xdr:rowOff>
    </xdr:from>
    <xdr:to>
      <xdr:col>19</xdr:col>
      <xdr:colOff>434340</xdr:colOff>
      <xdr:row>11</xdr:row>
      <xdr:rowOff>160020</xdr:rowOff>
    </xdr:to>
    <xdr:sp macro="" textlink="">
      <xdr:nvSpPr>
        <xdr:cNvPr id="5" name="Retângulo: Cantos Arredondados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1054C47B-1A38-42D8-9F35-C8585D3C37A5}"/>
            </a:ext>
          </a:extLst>
        </xdr:cNvPr>
        <xdr:cNvSpPr/>
      </xdr:nvSpPr>
      <xdr:spPr>
        <a:xfrm>
          <a:off x="9502140" y="2011680"/>
          <a:ext cx="2514600" cy="1051560"/>
        </a:xfrm>
        <a:prstGeom prst="roundRect">
          <a:avLst/>
        </a:prstGeom>
        <a:solidFill>
          <a:srgbClr val="00AEEF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600" b="1"/>
            <a:t>CLIQUE AQUI PARA CONHECER</a:t>
          </a:r>
          <a:r>
            <a:rPr lang="pt-BR" sz="1600" b="1" baseline="0"/>
            <a:t> O MDL!</a:t>
          </a:r>
          <a:endParaRPr lang="pt-BR" sz="1600" b="1"/>
        </a:p>
      </xdr:txBody>
    </xdr:sp>
    <xdr:clientData/>
  </xdr:twoCellAnchor>
  <xdr:twoCellAnchor editAs="oneCell">
    <xdr:from>
      <xdr:col>14</xdr:col>
      <xdr:colOff>30480</xdr:colOff>
      <xdr:row>14</xdr:row>
      <xdr:rowOff>7620</xdr:rowOff>
    </xdr:from>
    <xdr:to>
      <xdr:col>21</xdr:col>
      <xdr:colOff>525780</xdr:colOff>
      <xdr:row>24</xdr:row>
      <xdr:rowOff>0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CC8C0F12-172F-4718-81AE-968D90E8E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64880" y="3459480"/>
          <a:ext cx="4762500" cy="18211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95250</xdr:colOff>
      <xdr:row>2</xdr:row>
      <xdr:rowOff>95250</xdr:rowOff>
    </xdr:from>
    <xdr:ext cx="184731" cy="264560"/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1314450" y="47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t-BR" sz="1100"/>
        </a:p>
      </xdr:txBody>
    </xdr:sp>
    <xdr:clientData/>
  </xdr:oneCellAnchor>
  <xdr:twoCellAnchor>
    <xdr:from>
      <xdr:col>0</xdr:col>
      <xdr:colOff>214319</xdr:colOff>
      <xdr:row>0</xdr:row>
      <xdr:rowOff>140494</xdr:rowOff>
    </xdr:from>
    <xdr:to>
      <xdr:col>23</xdr:col>
      <xdr:colOff>535787</xdr:colOff>
      <xdr:row>39</xdr:row>
      <xdr:rowOff>11908</xdr:rowOff>
    </xdr:to>
    <xdr:graphicFrame macro="">
      <xdr:nvGraphicFramePr>
        <xdr:cNvPr id="3" name="Diagrama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  <xdr:twoCellAnchor>
    <xdr:from>
      <xdr:col>24</xdr:col>
      <xdr:colOff>166664</xdr:colOff>
      <xdr:row>8</xdr:row>
      <xdr:rowOff>11906</xdr:rowOff>
    </xdr:from>
    <xdr:to>
      <xdr:col>26</xdr:col>
      <xdr:colOff>23789</xdr:colOff>
      <xdr:row>13</xdr:row>
      <xdr:rowOff>142877</xdr:rowOff>
    </xdr:to>
    <xdr:sp macro="" textlink="">
      <xdr:nvSpPr>
        <xdr:cNvPr id="4" name="Retângulo de cantos arredondados 3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14739914" y="1535906"/>
          <a:ext cx="1071563" cy="1083471"/>
        </a:xfrm>
        <a:prstGeom prst="roundRect">
          <a:avLst/>
        </a:prstGeom>
        <a:solidFill>
          <a:schemeClr val="tx2"/>
        </a:solidFill>
        <a:ln>
          <a:solidFill>
            <a:schemeClr val="tx2"/>
          </a:solidFill>
        </a:ln>
        <a:effectLst>
          <a:outerShdw blurRad="40000" dist="38100" dir="21540000" rotWithShape="0">
            <a:srgbClr val="000000">
              <a:alpha val="35000"/>
            </a:srgbClr>
          </a:outerShdw>
        </a:effectLst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400" b="1"/>
            <a:t>Objetivos e Metas</a:t>
          </a:r>
        </a:p>
      </xdr:txBody>
    </xdr:sp>
    <xdr:clientData/>
  </xdr:twoCellAnchor>
  <xdr:twoCellAnchor>
    <xdr:from>
      <xdr:col>24</xdr:col>
      <xdr:colOff>176192</xdr:colOff>
      <xdr:row>15</xdr:row>
      <xdr:rowOff>164278</xdr:rowOff>
    </xdr:from>
    <xdr:to>
      <xdr:col>26</xdr:col>
      <xdr:colOff>33317</xdr:colOff>
      <xdr:row>21</xdr:row>
      <xdr:rowOff>104749</xdr:rowOff>
    </xdr:to>
    <xdr:sp macro="" textlink="">
      <xdr:nvSpPr>
        <xdr:cNvPr id="5" name="Retângulo de cantos arredondados 4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14749442" y="3021778"/>
          <a:ext cx="1071563" cy="1083471"/>
        </a:xfrm>
        <a:prstGeom prst="roundRect">
          <a:avLst/>
        </a:prstGeom>
        <a:solidFill>
          <a:schemeClr val="tx2"/>
        </a:solidFill>
        <a:ln>
          <a:solidFill>
            <a:schemeClr val="tx2"/>
          </a:solidFill>
        </a:ln>
        <a:effectLst>
          <a:outerShdw blurRad="40000" dist="38100" dir="21540000" rotWithShape="0">
            <a:srgbClr val="000000">
              <a:alpha val="35000"/>
            </a:srgbClr>
          </a:outerShdw>
        </a:effectLst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400" b="1"/>
            <a:t>Estratégia de Ação</a:t>
          </a:r>
        </a:p>
      </xdr:txBody>
    </xdr:sp>
    <xdr:clientData/>
  </xdr:twoCellAnchor>
  <xdr:twoCellAnchor>
    <xdr:from>
      <xdr:col>24</xdr:col>
      <xdr:colOff>173814</xdr:colOff>
      <xdr:row>23</xdr:row>
      <xdr:rowOff>102338</xdr:rowOff>
    </xdr:from>
    <xdr:to>
      <xdr:col>26</xdr:col>
      <xdr:colOff>30939</xdr:colOff>
      <xdr:row>29</xdr:row>
      <xdr:rowOff>42809</xdr:rowOff>
    </xdr:to>
    <xdr:sp macro="" textlink="">
      <xdr:nvSpPr>
        <xdr:cNvPr id="6" name="Retângulo de cantos arredondados 5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14747064" y="4483838"/>
          <a:ext cx="1071563" cy="1083471"/>
        </a:xfrm>
        <a:prstGeom prst="roundRect">
          <a:avLst/>
        </a:prstGeom>
        <a:solidFill>
          <a:schemeClr val="tx2"/>
        </a:solidFill>
        <a:ln>
          <a:solidFill>
            <a:schemeClr val="tx2"/>
          </a:solidFill>
        </a:ln>
        <a:effectLst>
          <a:outerShdw blurRad="40000" dist="38100" dir="21540000" rotWithShape="0">
            <a:srgbClr val="000000">
              <a:alpha val="35000"/>
            </a:srgbClr>
          </a:outerShdw>
        </a:effectLst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400" b="1"/>
            <a:t>Gráficos 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161925</xdr:colOff>
      <xdr:row>1</xdr:row>
      <xdr:rowOff>49529</xdr:rowOff>
    </xdr:from>
    <xdr:ext cx="7543800" cy="476251"/>
    <xdr:sp macro="" textlink="" fLocksText="0">
      <xdr:nvSpPr>
        <xdr:cNvPr id="4" name="CaixaDeTexto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 txBox="1"/>
      </xdr:nvSpPr>
      <xdr:spPr>
        <a:xfrm>
          <a:off x="5015865" y="232409"/>
          <a:ext cx="7543800" cy="476251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solidFill>
            <a:schemeClr val="tx2"/>
          </a:solidFill>
        </a:ln>
        <a:effectLst>
          <a:outerShdw blurRad="50800" dist="38100" dir="5400000" algn="t" rotWithShape="0">
            <a:prstClr val="black">
              <a:alpha val="40000"/>
            </a:prstClr>
          </a:outerShdw>
        </a:effectLst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clip" wrap="square" rtlCol="0" anchor="t">
          <a:noAutofit/>
        </a:bodyPr>
        <a:lstStyle/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100" b="1" i="1">
              <a:solidFill>
                <a:schemeClr val="tx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rPr>
            <a:t>Dica: Lembre-se</a:t>
          </a:r>
          <a:r>
            <a:rPr lang="pt-BR" sz="1100" b="1" i="1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rPr>
            <a:t> que esses objetivo vão lhe guiar em suas ações. Então eles devem ser muito bem pensados. O que sua empresa realmente pretende atingir no final do ano?</a:t>
          </a:r>
          <a:endParaRPr lang="pt-BR" sz="1100" b="1" i="1">
            <a:solidFill>
              <a:schemeClr val="tx1">
                <a:lumMod val="75000"/>
                <a:lumOff val="25000"/>
              </a:schemeClr>
            </a:solidFill>
            <a:latin typeface="+mn-lt"/>
            <a:ea typeface="+mn-ea"/>
            <a:cs typeface="+mn-cs"/>
          </a:endParaRPr>
        </a:p>
        <a:p>
          <a:endParaRPr lang="pt-BR" sz="1100"/>
        </a:p>
        <a:p>
          <a:endParaRPr lang="pt-BR" sz="1100"/>
        </a:p>
      </xdr:txBody>
    </xdr:sp>
    <xdr:clientData fLocksWithSheet="0"/>
  </xdr:oneCellAnchor>
  <xdr:twoCellAnchor>
    <xdr:from>
      <xdr:col>0</xdr:col>
      <xdr:colOff>19050</xdr:colOff>
      <xdr:row>21</xdr:row>
      <xdr:rowOff>476250</xdr:rowOff>
    </xdr:from>
    <xdr:to>
      <xdr:col>17</xdr:col>
      <xdr:colOff>609599</xdr:colOff>
      <xdr:row>22</xdr:row>
      <xdr:rowOff>66674</xdr:rowOff>
    </xdr:to>
    <xdr:sp macro="" textlink="">
      <xdr:nvSpPr>
        <xdr:cNvPr id="5" name="Forma livre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/>
      </xdr:nvSpPr>
      <xdr:spPr>
        <a:xfrm flipV="1">
          <a:off x="19050" y="4552950"/>
          <a:ext cx="12811124" cy="104774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0</xdr:col>
      <xdr:colOff>0</xdr:colOff>
      <xdr:row>40</xdr:row>
      <xdr:rowOff>0</xdr:rowOff>
    </xdr:from>
    <xdr:to>
      <xdr:col>17</xdr:col>
      <xdr:colOff>590549</xdr:colOff>
      <xdr:row>41</xdr:row>
      <xdr:rowOff>9524</xdr:rowOff>
    </xdr:to>
    <xdr:sp macro="" textlink="">
      <xdr:nvSpPr>
        <xdr:cNvPr id="6" name="Forma livre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/>
      </xdr:nvSpPr>
      <xdr:spPr>
        <a:xfrm flipV="1">
          <a:off x="0" y="8210550"/>
          <a:ext cx="12811124" cy="104774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16</xdr:col>
      <xdr:colOff>266699</xdr:colOff>
      <xdr:row>0</xdr:row>
      <xdr:rowOff>0</xdr:rowOff>
    </xdr:from>
    <xdr:to>
      <xdr:col>16</xdr:col>
      <xdr:colOff>357186</xdr:colOff>
      <xdr:row>22</xdr:row>
      <xdr:rowOff>0</xdr:rowOff>
    </xdr:to>
    <xdr:sp macro="" textlink="">
      <xdr:nvSpPr>
        <xdr:cNvPr id="8" name="Forma livre 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/>
      </xdr:nvSpPr>
      <xdr:spPr>
        <a:xfrm rot="5400000" flipV="1">
          <a:off x="9627393" y="2250281"/>
          <a:ext cx="4591050" cy="90487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16</xdr:col>
      <xdr:colOff>561976</xdr:colOff>
      <xdr:row>0</xdr:row>
      <xdr:rowOff>9526</xdr:rowOff>
    </xdr:from>
    <xdr:to>
      <xdr:col>17</xdr:col>
      <xdr:colOff>42863</xdr:colOff>
      <xdr:row>22</xdr:row>
      <xdr:rowOff>9526</xdr:rowOff>
    </xdr:to>
    <xdr:sp macro="" textlink="">
      <xdr:nvSpPr>
        <xdr:cNvPr id="9" name="Forma livre 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/>
      </xdr:nvSpPr>
      <xdr:spPr>
        <a:xfrm rot="5400000" flipV="1">
          <a:off x="9922670" y="2259807"/>
          <a:ext cx="4591050" cy="90487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0</xdr:col>
      <xdr:colOff>0</xdr:colOff>
      <xdr:row>58</xdr:row>
      <xdr:rowOff>0</xdr:rowOff>
    </xdr:from>
    <xdr:to>
      <xdr:col>17</xdr:col>
      <xdr:colOff>590549</xdr:colOff>
      <xdr:row>58</xdr:row>
      <xdr:rowOff>104774</xdr:rowOff>
    </xdr:to>
    <xdr:sp macro="" textlink="">
      <xdr:nvSpPr>
        <xdr:cNvPr id="11" name="Forma livre 10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/>
      </xdr:nvSpPr>
      <xdr:spPr>
        <a:xfrm flipV="1">
          <a:off x="0" y="13039725"/>
          <a:ext cx="12811124" cy="104774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0</xdr:col>
      <xdr:colOff>0</xdr:colOff>
      <xdr:row>76</xdr:row>
      <xdr:rowOff>0</xdr:rowOff>
    </xdr:from>
    <xdr:to>
      <xdr:col>17</xdr:col>
      <xdr:colOff>590549</xdr:colOff>
      <xdr:row>77</xdr:row>
      <xdr:rowOff>9524</xdr:rowOff>
    </xdr:to>
    <xdr:sp macro="" textlink="">
      <xdr:nvSpPr>
        <xdr:cNvPr id="12" name="Forma livre 11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/>
      </xdr:nvSpPr>
      <xdr:spPr>
        <a:xfrm flipV="1">
          <a:off x="0" y="16030575"/>
          <a:ext cx="12811124" cy="104774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0</xdr:col>
      <xdr:colOff>0</xdr:colOff>
      <xdr:row>95</xdr:row>
      <xdr:rowOff>0</xdr:rowOff>
    </xdr:from>
    <xdr:to>
      <xdr:col>17</xdr:col>
      <xdr:colOff>590549</xdr:colOff>
      <xdr:row>95</xdr:row>
      <xdr:rowOff>76199</xdr:rowOff>
    </xdr:to>
    <xdr:sp macro="" textlink="">
      <xdr:nvSpPr>
        <xdr:cNvPr id="13" name="Forma livre 12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/>
      </xdr:nvSpPr>
      <xdr:spPr>
        <a:xfrm flipV="1">
          <a:off x="0" y="19812000"/>
          <a:ext cx="12811124" cy="76199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16</xdr:col>
      <xdr:colOff>257176</xdr:colOff>
      <xdr:row>23</xdr:row>
      <xdr:rowOff>0</xdr:rowOff>
    </xdr:from>
    <xdr:to>
      <xdr:col>16</xdr:col>
      <xdr:colOff>333375</xdr:colOff>
      <xdr:row>41</xdr:row>
      <xdr:rowOff>9528</xdr:rowOff>
    </xdr:to>
    <xdr:sp macro="" textlink="">
      <xdr:nvSpPr>
        <xdr:cNvPr id="14" name="Forma livre 13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SpPr/>
      </xdr:nvSpPr>
      <xdr:spPr>
        <a:xfrm rot="5400000" flipV="1">
          <a:off x="10001249" y="6524627"/>
          <a:ext cx="3810003" cy="76199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16</xdr:col>
      <xdr:colOff>571500</xdr:colOff>
      <xdr:row>23</xdr:row>
      <xdr:rowOff>0</xdr:rowOff>
    </xdr:from>
    <xdr:to>
      <xdr:col>17</xdr:col>
      <xdr:colOff>38099</xdr:colOff>
      <xdr:row>41</xdr:row>
      <xdr:rowOff>9528</xdr:rowOff>
    </xdr:to>
    <xdr:sp macro="" textlink="">
      <xdr:nvSpPr>
        <xdr:cNvPr id="16" name="Forma livre 15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SpPr/>
      </xdr:nvSpPr>
      <xdr:spPr>
        <a:xfrm rot="5400000" flipV="1">
          <a:off x="10315573" y="6524627"/>
          <a:ext cx="3810003" cy="76199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16</xdr:col>
      <xdr:colOff>257175</xdr:colOff>
      <xdr:row>41</xdr:row>
      <xdr:rowOff>0</xdr:rowOff>
    </xdr:from>
    <xdr:to>
      <xdr:col>16</xdr:col>
      <xdr:colOff>333374</xdr:colOff>
      <xdr:row>58</xdr:row>
      <xdr:rowOff>57150</xdr:rowOff>
    </xdr:to>
    <xdr:sp macro="" textlink="">
      <xdr:nvSpPr>
        <xdr:cNvPr id="17" name="Forma livre 16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SpPr/>
      </xdr:nvSpPr>
      <xdr:spPr>
        <a:xfrm rot="5400000" flipV="1">
          <a:off x="9586912" y="10739438"/>
          <a:ext cx="4638675" cy="76199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16</xdr:col>
      <xdr:colOff>571500</xdr:colOff>
      <xdr:row>41</xdr:row>
      <xdr:rowOff>0</xdr:rowOff>
    </xdr:from>
    <xdr:to>
      <xdr:col>17</xdr:col>
      <xdr:colOff>38099</xdr:colOff>
      <xdr:row>58</xdr:row>
      <xdr:rowOff>57150</xdr:rowOff>
    </xdr:to>
    <xdr:sp macro="" textlink="">
      <xdr:nvSpPr>
        <xdr:cNvPr id="19" name="Forma livre 18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SpPr/>
      </xdr:nvSpPr>
      <xdr:spPr>
        <a:xfrm rot="5400000" flipV="1">
          <a:off x="9901237" y="10739438"/>
          <a:ext cx="4638675" cy="76199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16</xdr:col>
      <xdr:colOff>247650</xdr:colOff>
      <xdr:row>77</xdr:row>
      <xdr:rowOff>0</xdr:rowOff>
    </xdr:from>
    <xdr:to>
      <xdr:col>16</xdr:col>
      <xdr:colOff>323849</xdr:colOff>
      <xdr:row>95</xdr:row>
      <xdr:rowOff>95253</xdr:rowOff>
    </xdr:to>
    <xdr:sp macro="" textlink="">
      <xdr:nvSpPr>
        <xdr:cNvPr id="21" name="Forma livre 20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SpPr/>
      </xdr:nvSpPr>
      <xdr:spPr>
        <a:xfrm rot="5400000" flipV="1">
          <a:off x="9991723" y="17992727"/>
          <a:ext cx="3810003" cy="76199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16</xdr:col>
      <xdr:colOff>581025</xdr:colOff>
      <xdr:row>77</xdr:row>
      <xdr:rowOff>0</xdr:rowOff>
    </xdr:from>
    <xdr:to>
      <xdr:col>17</xdr:col>
      <xdr:colOff>47624</xdr:colOff>
      <xdr:row>95</xdr:row>
      <xdr:rowOff>95253</xdr:rowOff>
    </xdr:to>
    <xdr:sp macro="" textlink="">
      <xdr:nvSpPr>
        <xdr:cNvPr id="22" name="Forma livre 21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SpPr/>
      </xdr:nvSpPr>
      <xdr:spPr>
        <a:xfrm rot="5400000" flipV="1">
          <a:off x="10325098" y="17992727"/>
          <a:ext cx="3810003" cy="76199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16</xdr:col>
      <xdr:colOff>247650</xdr:colOff>
      <xdr:row>59</xdr:row>
      <xdr:rowOff>1</xdr:rowOff>
    </xdr:from>
    <xdr:to>
      <xdr:col>16</xdr:col>
      <xdr:colOff>323850</xdr:colOff>
      <xdr:row>76</xdr:row>
      <xdr:rowOff>47626</xdr:rowOff>
    </xdr:to>
    <xdr:sp macro="" textlink="">
      <xdr:nvSpPr>
        <xdr:cNvPr id="23" name="Forma livre 22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SpPr/>
      </xdr:nvSpPr>
      <xdr:spPr>
        <a:xfrm rot="5400000" flipV="1">
          <a:off x="10429875" y="14563726"/>
          <a:ext cx="2933700" cy="76200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16</xdr:col>
      <xdr:colOff>571500</xdr:colOff>
      <xdr:row>59</xdr:row>
      <xdr:rowOff>0</xdr:rowOff>
    </xdr:from>
    <xdr:to>
      <xdr:col>17</xdr:col>
      <xdr:colOff>38100</xdr:colOff>
      <xdr:row>76</xdr:row>
      <xdr:rowOff>47625</xdr:rowOff>
    </xdr:to>
    <xdr:sp macro="" textlink="">
      <xdr:nvSpPr>
        <xdr:cNvPr id="24" name="Forma livre 23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SpPr/>
      </xdr:nvSpPr>
      <xdr:spPr>
        <a:xfrm rot="5400000" flipV="1">
          <a:off x="10753725" y="14563725"/>
          <a:ext cx="2933700" cy="76200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 editAs="absolute">
    <xdr:from>
      <xdr:col>2</xdr:col>
      <xdr:colOff>476250</xdr:colOff>
      <xdr:row>15</xdr:row>
      <xdr:rowOff>112395</xdr:rowOff>
    </xdr:from>
    <xdr:to>
      <xdr:col>6</xdr:col>
      <xdr:colOff>695675</xdr:colOff>
      <xdr:row>25</xdr:row>
      <xdr:rowOff>180975</xdr:rowOff>
    </xdr:to>
    <xdr:grpSp>
      <xdr:nvGrpSpPr>
        <xdr:cNvPr id="20" name="Grupo 19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GrpSpPr/>
      </xdr:nvGrpSpPr>
      <xdr:grpSpPr>
        <a:xfrm>
          <a:off x="4255770" y="3343275"/>
          <a:ext cx="4021805" cy="2682240"/>
          <a:chOff x="3423774" y="-1084052"/>
          <a:chExt cx="6076950" cy="3895725"/>
        </a:xfrm>
      </xdr:grpSpPr>
      <xdr:graphicFrame macro="">
        <xdr:nvGraphicFramePr>
          <xdr:cNvPr id="25" name="Gráfico 24">
            <a:extLst>
              <a:ext uri="{FF2B5EF4-FFF2-40B4-BE49-F238E27FC236}">
                <a16:creationId xmlns:a16="http://schemas.microsoft.com/office/drawing/2014/main" id="{00000000-0008-0000-0200-000019000000}"/>
              </a:ext>
            </a:extLst>
          </xdr:cNvPr>
          <xdr:cNvGraphicFramePr/>
        </xdr:nvGraphicFramePr>
        <xdr:xfrm>
          <a:off x="3423774" y="-1084052"/>
          <a:ext cx="6076950" cy="389572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26" name="Gráfico 25">
            <a:extLst>
              <a:ext uri="{FF2B5EF4-FFF2-40B4-BE49-F238E27FC236}">
                <a16:creationId xmlns:a16="http://schemas.microsoft.com/office/drawing/2014/main" id="{00000000-0008-0000-0200-00001A000000}"/>
              </a:ext>
            </a:extLst>
          </xdr:cNvPr>
          <xdr:cNvGraphicFramePr/>
        </xdr:nvGraphicFramePr>
        <xdr:xfrm>
          <a:off x="5100174" y="-522078"/>
          <a:ext cx="3009900" cy="1609724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</xdr:grpSp>
    <xdr:clientData/>
  </xdr:twoCellAnchor>
  <xdr:twoCellAnchor editAs="absolute">
    <xdr:from>
      <xdr:col>6</xdr:col>
      <xdr:colOff>741939</xdr:colOff>
      <xdr:row>15</xdr:row>
      <xdr:rowOff>112395</xdr:rowOff>
    </xdr:from>
    <xdr:to>
      <xdr:col>11</xdr:col>
      <xdr:colOff>514350</xdr:colOff>
      <xdr:row>25</xdr:row>
      <xdr:rowOff>180975</xdr:rowOff>
    </xdr:to>
    <xdr:graphicFrame macro="">
      <xdr:nvGraphicFramePr>
        <xdr:cNvPr id="27" name="Gráfico 26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absolute">
    <xdr:from>
      <xdr:col>8</xdr:col>
      <xdr:colOff>124013</xdr:colOff>
      <xdr:row>17</xdr:row>
      <xdr:rowOff>150714</xdr:rowOff>
    </xdr:from>
    <xdr:to>
      <xdr:col>10</xdr:col>
      <xdr:colOff>466724</xdr:colOff>
      <xdr:row>22</xdr:row>
      <xdr:rowOff>14788</xdr:rowOff>
    </xdr:to>
    <xdr:graphicFrame macro="">
      <xdr:nvGraphicFramePr>
        <xdr:cNvPr id="28" name="Gráfico 27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</xdr:col>
      <xdr:colOff>561975</xdr:colOff>
      <xdr:row>33</xdr:row>
      <xdr:rowOff>114300</xdr:rowOff>
    </xdr:from>
    <xdr:to>
      <xdr:col>8</xdr:col>
      <xdr:colOff>419100</xdr:colOff>
      <xdr:row>43</xdr:row>
      <xdr:rowOff>69850</xdr:rowOff>
    </xdr:to>
    <xdr:grpSp>
      <xdr:nvGrpSpPr>
        <xdr:cNvPr id="29" name="Grupo 28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GrpSpPr/>
      </xdr:nvGrpSpPr>
      <xdr:grpSpPr>
        <a:xfrm>
          <a:off x="5415915" y="7429500"/>
          <a:ext cx="4291965" cy="2706370"/>
          <a:chOff x="-105422" y="-1057276"/>
          <a:chExt cx="6076950" cy="3895725"/>
        </a:xfrm>
      </xdr:grpSpPr>
      <xdr:graphicFrame macro="">
        <xdr:nvGraphicFramePr>
          <xdr:cNvPr id="30" name="Gráfico 29">
            <a:extLst>
              <a:ext uri="{FF2B5EF4-FFF2-40B4-BE49-F238E27FC236}">
                <a16:creationId xmlns:a16="http://schemas.microsoft.com/office/drawing/2014/main" id="{00000000-0008-0000-0200-00001E000000}"/>
              </a:ext>
            </a:extLst>
          </xdr:cNvPr>
          <xdr:cNvGraphicFramePr/>
        </xdr:nvGraphicFramePr>
        <xdr:xfrm>
          <a:off x="-105422" y="-1057276"/>
          <a:ext cx="6076950" cy="389572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31" name="Gráfico 30">
            <a:extLst>
              <a:ext uri="{FF2B5EF4-FFF2-40B4-BE49-F238E27FC236}">
                <a16:creationId xmlns:a16="http://schemas.microsoft.com/office/drawing/2014/main" id="{00000000-0008-0000-0200-00001F000000}"/>
              </a:ext>
            </a:extLst>
          </xdr:cNvPr>
          <xdr:cNvGraphicFramePr/>
        </xdr:nvGraphicFramePr>
        <xdr:xfrm>
          <a:off x="1570978" y="-495300"/>
          <a:ext cx="3009900" cy="1609724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</xdr:grpSp>
    <xdr:clientData/>
  </xdr:twoCellAnchor>
  <xdr:twoCellAnchor>
    <xdr:from>
      <xdr:col>10</xdr:col>
      <xdr:colOff>370563</xdr:colOff>
      <xdr:row>33</xdr:row>
      <xdr:rowOff>133350</xdr:rowOff>
    </xdr:from>
    <xdr:to>
      <xdr:col>15</xdr:col>
      <xdr:colOff>228364</xdr:colOff>
      <xdr:row>43</xdr:row>
      <xdr:rowOff>88900</xdr:rowOff>
    </xdr:to>
    <xdr:graphicFrame macro="">
      <xdr:nvGraphicFramePr>
        <xdr:cNvPr id="32" name="Gráfico 31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11</xdr:col>
      <xdr:colOff>652329</xdr:colOff>
      <xdr:row>36</xdr:row>
      <xdr:rowOff>4841</xdr:rowOff>
    </xdr:from>
    <xdr:to>
      <xdr:col>14</xdr:col>
      <xdr:colOff>148078</xdr:colOff>
      <xdr:row>40</xdr:row>
      <xdr:rowOff>47625</xdr:rowOff>
    </xdr:to>
    <xdr:graphicFrame macro="">
      <xdr:nvGraphicFramePr>
        <xdr:cNvPr id="33" name="Gráfico 32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3</xdr:col>
      <xdr:colOff>95250</xdr:colOff>
      <xdr:row>51</xdr:row>
      <xdr:rowOff>57150</xdr:rowOff>
    </xdr:from>
    <xdr:to>
      <xdr:col>8</xdr:col>
      <xdr:colOff>66675</xdr:colOff>
      <xdr:row>63</xdr:row>
      <xdr:rowOff>3175</xdr:rowOff>
    </xdr:to>
    <xdr:grpSp>
      <xdr:nvGrpSpPr>
        <xdr:cNvPr id="39" name="Grupo 38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GrpSpPr/>
      </xdr:nvGrpSpPr>
      <xdr:grpSpPr>
        <a:xfrm>
          <a:off x="4949190" y="11593830"/>
          <a:ext cx="4406265" cy="2811145"/>
          <a:chOff x="-105422" y="-1057276"/>
          <a:chExt cx="6076950" cy="3895725"/>
        </a:xfrm>
      </xdr:grpSpPr>
      <xdr:graphicFrame macro="">
        <xdr:nvGraphicFramePr>
          <xdr:cNvPr id="40" name="Gráfico 39">
            <a:extLst>
              <a:ext uri="{FF2B5EF4-FFF2-40B4-BE49-F238E27FC236}">
                <a16:creationId xmlns:a16="http://schemas.microsoft.com/office/drawing/2014/main" id="{00000000-0008-0000-0200-000028000000}"/>
              </a:ext>
            </a:extLst>
          </xdr:cNvPr>
          <xdr:cNvGraphicFramePr/>
        </xdr:nvGraphicFramePr>
        <xdr:xfrm>
          <a:off x="-105422" y="-1057276"/>
          <a:ext cx="6076950" cy="389572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graphicFrame macro="">
        <xdr:nvGraphicFramePr>
          <xdr:cNvPr id="41" name="Gráfico 40">
            <a:extLst>
              <a:ext uri="{FF2B5EF4-FFF2-40B4-BE49-F238E27FC236}">
                <a16:creationId xmlns:a16="http://schemas.microsoft.com/office/drawing/2014/main" id="{00000000-0008-0000-0200-000029000000}"/>
              </a:ext>
            </a:extLst>
          </xdr:cNvPr>
          <xdr:cNvGraphicFramePr/>
        </xdr:nvGraphicFramePr>
        <xdr:xfrm>
          <a:off x="1570978" y="-495300"/>
          <a:ext cx="3009900" cy="1609724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0"/>
          </a:graphicData>
        </a:graphic>
      </xdr:graphicFrame>
    </xdr:grpSp>
    <xdr:clientData/>
  </xdr:twoCellAnchor>
  <xdr:twoCellAnchor>
    <xdr:from>
      <xdr:col>9</xdr:col>
      <xdr:colOff>741893</xdr:colOff>
      <xdr:row>51</xdr:row>
      <xdr:rowOff>57150</xdr:rowOff>
    </xdr:from>
    <xdr:to>
      <xdr:col>14</xdr:col>
      <xdr:colOff>714013</xdr:colOff>
      <xdr:row>63</xdr:row>
      <xdr:rowOff>3175</xdr:rowOff>
    </xdr:to>
    <xdr:graphicFrame macro="">
      <xdr:nvGraphicFramePr>
        <xdr:cNvPr id="42" name="Gráfico 41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11</xdr:col>
      <xdr:colOff>241994</xdr:colOff>
      <xdr:row>53</xdr:row>
      <xdr:rowOff>114205</xdr:rowOff>
    </xdr:from>
    <xdr:to>
      <xdr:col>13</xdr:col>
      <xdr:colOff>623040</xdr:colOff>
      <xdr:row>58</xdr:row>
      <xdr:rowOff>38100</xdr:rowOff>
    </xdr:to>
    <xdr:graphicFrame macro="">
      <xdr:nvGraphicFramePr>
        <xdr:cNvPr id="43" name="Gráfico 42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3</xdr:col>
      <xdr:colOff>0</xdr:colOff>
      <xdr:row>69</xdr:row>
      <xdr:rowOff>19050</xdr:rowOff>
    </xdr:from>
    <xdr:to>
      <xdr:col>8</xdr:col>
      <xdr:colOff>95250</xdr:colOff>
      <xdr:row>81</xdr:row>
      <xdr:rowOff>12700</xdr:rowOff>
    </xdr:to>
    <xdr:grpSp>
      <xdr:nvGrpSpPr>
        <xdr:cNvPr id="49" name="Grupo 48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GrpSpPr/>
      </xdr:nvGrpSpPr>
      <xdr:grpSpPr>
        <a:xfrm>
          <a:off x="4853940" y="15533370"/>
          <a:ext cx="4530090" cy="3026410"/>
          <a:chOff x="-105422" y="-1057276"/>
          <a:chExt cx="6076950" cy="3895725"/>
        </a:xfrm>
      </xdr:grpSpPr>
      <xdr:graphicFrame macro="">
        <xdr:nvGraphicFramePr>
          <xdr:cNvPr id="50" name="Gráfico 49">
            <a:extLst>
              <a:ext uri="{FF2B5EF4-FFF2-40B4-BE49-F238E27FC236}">
                <a16:creationId xmlns:a16="http://schemas.microsoft.com/office/drawing/2014/main" id="{00000000-0008-0000-0200-000032000000}"/>
              </a:ext>
            </a:extLst>
          </xdr:cNvPr>
          <xdr:cNvGraphicFramePr/>
        </xdr:nvGraphicFramePr>
        <xdr:xfrm>
          <a:off x="-105422" y="-1057276"/>
          <a:ext cx="6076950" cy="389572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3"/>
          </a:graphicData>
        </a:graphic>
      </xdr:graphicFrame>
      <xdr:graphicFrame macro="">
        <xdr:nvGraphicFramePr>
          <xdr:cNvPr id="51" name="Gráfico 50">
            <a:extLst>
              <a:ext uri="{FF2B5EF4-FFF2-40B4-BE49-F238E27FC236}">
                <a16:creationId xmlns:a16="http://schemas.microsoft.com/office/drawing/2014/main" id="{00000000-0008-0000-0200-000033000000}"/>
              </a:ext>
            </a:extLst>
          </xdr:cNvPr>
          <xdr:cNvGraphicFramePr/>
        </xdr:nvGraphicFramePr>
        <xdr:xfrm>
          <a:off x="1570978" y="-495300"/>
          <a:ext cx="3009900" cy="1609724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4"/>
          </a:graphicData>
        </a:graphic>
      </xdr:graphicFrame>
    </xdr:grpSp>
    <xdr:clientData/>
  </xdr:twoCellAnchor>
  <xdr:twoCellAnchor>
    <xdr:from>
      <xdr:col>9</xdr:col>
      <xdr:colOff>525198</xdr:colOff>
      <xdr:row>68</xdr:row>
      <xdr:rowOff>110191</xdr:rowOff>
    </xdr:from>
    <xdr:to>
      <xdr:col>14</xdr:col>
      <xdr:colOff>621164</xdr:colOff>
      <xdr:row>81</xdr:row>
      <xdr:rowOff>74613</xdr:rowOff>
    </xdr:to>
    <xdr:graphicFrame macro="">
      <xdr:nvGraphicFramePr>
        <xdr:cNvPr id="52" name="Gráfico 51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11</xdr:col>
      <xdr:colOff>44350</xdr:colOff>
      <xdr:row>71</xdr:row>
      <xdr:rowOff>122173</xdr:rowOff>
    </xdr:from>
    <xdr:to>
      <xdr:col>13</xdr:col>
      <xdr:colOff>486736</xdr:colOff>
      <xdr:row>76</xdr:row>
      <xdr:rowOff>38100</xdr:rowOff>
    </xdr:to>
    <xdr:graphicFrame macro="">
      <xdr:nvGraphicFramePr>
        <xdr:cNvPr id="53" name="Gráfico 52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3</xdr:col>
      <xdr:colOff>85725</xdr:colOff>
      <xdr:row>87</xdr:row>
      <xdr:rowOff>114300</xdr:rowOff>
    </xdr:from>
    <xdr:to>
      <xdr:col>8</xdr:col>
      <xdr:colOff>419100</xdr:colOff>
      <xdr:row>103</xdr:row>
      <xdr:rowOff>66675</xdr:rowOff>
    </xdr:to>
    <xdr:grpSp>
      <xdr:nvGrpSpPr>
        <xdr:cNvPr id="54" name="Grupo 53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GrpSpPr/>
      </xdr:nvGrpSpPr>
      <xdr:grpSpPr>
        <a:xfrm>
          <a:off x="4939665" y="19895820"/>
          <a:ext cx="4768215" cy="3145155"/>
          <a:chOff x="-105422" y="-1057276"/>
          <a:chExt cx="6076950" cy="3895725"/>
        </a:xfrm>
      </xdr:grpSpPr>
      <xdr:graphicFrame macro="">
        <xdr:nvGraphicFramePr>
          <xdr:cNvPr id="55" name="Gráfico 54">
            <a:extLst>
              <a:ext uri="{FF2B5EF4-FFF2-40B4-BE49-F238E27FC236}">
                <a16:creationId xmlns:a16="http://schemas.microsoft.com/office/drawing/2014/main" id="{00000000-0008-0000-0200-000037000000}"/>
              </a:ext>
            </a:extLst>
          </xdr:cNvPr>
          <xdr:cNvGraphicFramePr/>
        </xdr:nvGraphicFramePr>
        <xdr:xfrm>
          <a:off x="-105422" y="-1057276"/>
          <a:ext cx="6076950" cy="389572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7"/>
          </a:graphicData>
        </a:graphic>
      </xdr:graphicFrame>
      <xdr:graphicFrame macro="">
        <xdr:nvGraphicFramePr>
          <xdr:cNvPr id="56" name="Gráfico 55">
            <a:extLst>
              <a:ext uri="{FF2B5EF4-FFF2-40B4-BE49-F238E27FC236}">
                <a16:creationId xmlns:a16="http://schemas.microsoft.com/office/drawing/2014/main" id="{00000000-0008-0000-0200-000038000000}"/>
              </a:ext>
            </a:extLst>
          </xdr:cNvPr>
          <xdr:cNvGraphicFramePr/>
        </xdr:nvGraphicFramePr>
        <xdr:xfrm>
          <a:off x="1570978" y="-495300"/>
          <a:ext cx="3009900" cy="1609724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8"/>
          </a:graphicData>
        </a:graphic>
      </xdr:graphicFrame>
    </xdr:grpSp>
    <xdr:clientData/>
  </xdr:twoCellAnchor>
  <xdr:twoCellAnchor>
    <xdr:from>
      <xdr:col>9</xdr:col>
      <xdr:colOff>601398</xdr:colOff>
      <xdr:row>87</xdr:row>
      <xdr:rowOff>19547</xdr:rowOff>
    </xdr:from>
    <xdr:to>
      <xdr:col>15</xdr:col>
      <xdr:colOff>106853</xdr:colOff>
      <xdr:row>103</xdr:row>
      <xdr:rowOff>131849</xdr:rowOff>
    </xdr:to>
    <xdr:graphicFrame macro="">
      <xdr:nvGraphicFramePr>
        <xdr:cNvPr id="57" name="Gráfico 56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11</xdr:col>
      <xdr:colOff>177700</xdr:colOff>
      <xdr:row>90</xdr:row>
      <xdr:rowOff>108506</xdr:rowOff>
    </xdr:from>
    <xdr:to>
      <xdr:col>13</xdr:col>
      <xdr:colOff>738047</xdr:colOff>
      <xdr:row>95</xdr:row>
      <xdr:rowOff>42913</xdr:rowOff>
    </xdr:to>
    <xdr:graphicFrame macro="">
      <xdr:nvGraphicFramePr>
        <xdr:cNvPr id="58" name="Gráfico 57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 editAs="oneCell">
    <xdr:from>
      <xdr:col>0</xdr:col>
      <xdr:colOff>236220</xdr:colOff>
      <xdr:row>0</xdr:row>
      <xdr:rowOff>175260</xdr:rowOff>
    </xdr:from>
    <xdr:to>
      <xdr:col>0</xdr:col>
      <xdr:colOff>2103498</xdr:colOff>
      <xdr:row>4</xdr:row>
      <xdr:rowOff>127635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9410F2B2-9F86-44AC-BC47-E0B6A0E593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236220" y="175260"/>
          <a:ext cx="1867278" cy="71437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21</xdr:row>
      <xdr:rowOff>476250</xdr:rowOff>
    </xdr:from>
    <xdr:to>
      <xdr:col>17</xdr:col>
      <xdr:colOff>609599</xdr:colOff>
      <xdr:row>22</xdr:row>
      <xdr:rowOff>66674</xdr:rowOff>
    </xdr:to>
    <xdr:sp macro="" textlink="">
      <xdr:nvSpPr>
        <xdr:cNvPr id="3" name="Forma livre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/>
      </xdr:nvSpPr>
      <xdr:spPr>
        <a:xfrm flipV="1">
          <a:off x="19050" y="4933950"/>
          <a:ext cx="16859249" cy="104774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0</xdr:col>
      <xdr:colOff>0</xdr:colOff>
      <xdr:row>40</xdr:row>
      <xdr:rowOff>0</xdr:rowOff>
    </xdr:from>
    <xdr:to>
      <xdr:col>17</xdr:col>
      <xdr:colOff>590549</xdr:colOff>
      <xdr:row>41</xdr:row>
      <xdr:rowOff>9524</xdr:rowOff>
    </xdr:to>
    <xdr:sp macro="" textlink="">
      <xdr:nvSpPr>
        <xdr:cNvPr id="4" name="Forma livre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/>
      </xdr:nvSpPr>
      <xdr:spPr>
        <a:xfrm flipV="1">
          <a:off x="0" y="9124950"/>
          <a:ext cx="16859249" cy="104774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16</xdr:col>
      <xdr:colOff>266699</xdr:colOff>
      <xdr:row>0</xdr:row>
      <xdr:rowOff>0</xdr:rowOff>
    </xdr:from>
    <xdr:to>
      <xdr:col>16</xdr:col>
      <xdr:colOff>357186</xdr:colOff>
      <xdr:row>22</xdr:row>
      <xdr:rowOff>0</xdr:rowOff>
    </xdr:to>
    <xdr:sp macro="" textlink="">
      <xdr:nvSpPr>
        <xdr:cNvPr id="5" name="Forma livre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SpPr/>
      </xdr:nvSpPr>
      <xdr:spPr>
        <a:xfrm rot="5400000" flipV="1">
          <a:off x="13485018" y="2440781"/>
          <a:ext cx="4972050" cy="90487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16</xdr:col>
      <xdr:colOff>561976</xdr:colOff>
      <xdr:row>0</xdr:row>
      <xdr:rowOff>9526</xdr:rowOff>
    </xdr:from>
    <xdr:to>
      <xdr:col>17</xdr:col>
      <xdr:colOff>42863</xdr:colOff>
      <xdr:row>22</xdr:row>
      <xdr:rowOff>9526</xdr:rowOff>
    </xdr:to>
    <xdr:sp macro="" textlink="">
      <xdr:nvSpPr>
        <xdr:cNvPr id="6" name="Forma livre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SpPr/>
      </xdr:nvSpPr>
      <xdr:spPr>
        <a:xfrm rot="5400000" flipV="1">
          <a:off x="13780295" y="2450307"/>
          <a:ext cx="4972050" cy="90487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0</xdr:col>
      <xdr:colOff>0</xdr:colOff>
      <xdr:row>58</xdr:row>
      <xdr:rowOff>0</xdr:rowOff>
    </xdr:from>
    <xdr:to>
      <xdr:col>17</xdr:col>
      <xdr:colOff>590549</xdr:colOff>
      <xdr:row>58</xdr:row>
      <xdr:rowOff>104774</xdr:rowOff>
    </xdr:to>
    <xdr:sp macro="" textlink="">
      <xdr:nvSpPr>
        <xdr:cNvPr id="7" name="Forma livre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SpPr/>
      </xdr:nvSpPr>
      <xdr:spPr>
        <a:xfrm flipV="1">
          <a:off x="0" y="13449300"/>
          <a:ext cx="16859249" cy="95249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0</xdr:col>
      <xdr:colOff>0</xdr:colOff>
      <xdr:row>76</xdr:row>
      <xdr:rowOff>0</xdr:rowOff>
    </xdr:from>
    <xdr:to>
      <xdr:col>17</xdr:col>
      <xdr:colOff>590549</xdr:colOff>
      <xdr:row>77</xdr:row>
      <xdr:rowOff>9524</xdr:rowOff>
    </xdr:to>
    <xdr:sp macro="" textlink="">
      <xdr:nvSpPr>
        <xdr:cNvPr id="8" name="Forma livre 7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SpPr/>
      </xdr:nvSpPr>
      <xdr:spPr>
        <a:xfrm flipV="1">
          <a:off x="0" y="17602200"/>
          <a:ext cx="16859249" cy="114299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0</xdr:col>
      <xdr:colOff>0</xdr:colOff>
      <xdr:row>95</xdr:row>
      <xdr:rowOff>0</xdr:rowOff>
    </xdr:from>
    <xdr:to>
      <xdr:col>17</xdr:col>
      <xdr:colOff>590549</xdr:colOff>
      <xdr:row>95</xdr:row>
      <xdr:rowOff>76199</xdr:rowOff>
    </xdr:to>
    <xdr:sp macro="" textlink="">
      <xdr:nvSpPr>
        <xdr:cNvPr id="9" name="Forma livre 8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SpPr/>
      </xdr:nvSpPr>
      <xdr:spPr>
        <a:xfrm flipV="1">
          <a:off x="0" y="22136100"/>
          <a:ext cx="16859249" cy="76199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16</xdr:col>
      <xdr:colOff>257176</xdr:colOff>
      <xdr:row>23</xdr:row>
      <xdr:rowOff>0</xdr:rowOff>
    </xdr:from>
    <xdr:to>
      <xdr:col>16</xdr:col>
      <xdr:colOff>333375</xdr:colOff>
      <xdr:row>41</xdr:row>
      <xdr:rowOff>9528</xdr:rowOff>
    </xdr:to>
    <xdr:sp macro="" textlink="">
      <xdr:nvSpPr>
        <xdr:cNvPr id="10" name="Forma livre 9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SpPr/>
      </xdr:nvSpPr>
      <xdr:spPr>
        <a:xfrm rot="5400000" flipV="1">
          <a:off x="13858874" y="7096127"/>
          <a:ext cx="4191003" cy="76199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16</xdr:col>
      <xdr:colOff>571500</xdr:colOff>
      <xdr:row>23</xdr:row>
      <xdr:rowOff>0</xdr:rowOff>
    </xdr:from>
    <xdr:to>
      <xdr:col>17</xdr:col>
      <xdr:colOff>38099</xdr:colOff>
      <xdr:row>41</xdr:row>
      <xdr:rowOff>9528</xdr:rowOff>
    </xdr:to>
    <xdr:sp macro="" textlink="">
      <xdr:nvSpPr>
        <xdr:cNvPr id="11" name="Forma livre 10">
          <a:extLst>
            <a:ext uri="{FF2B5EF4-FFF2-40B4-BE49-F238E27FC236}">
              <a16:creationId xmlns:a16="http://schemas.microsoft.com/office/drawing/2014/main" id="{00000000-0008-0000-0300-00000B000000}"/>
            </a:ext>
          </a:extLst>
        </xdr:cNvPr>
        <xdr:cNvSpPr/>
      </xdr:nvSpPr>
      <xdr:spPr>
        <a:xfrm rot="5400000" flipV="1">
          <a:off x="14173198" y="7096127"/>
          <a:ext cx="4191003" cy="76199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16</xdr:col>
      <xdr:colOff>257175</xdr:colOff>
      <xdr:row>41</xdr:row>
      <xdr:rowOff>0</xdr:rowOff>
    </xdr:from>
    <xdr:to>
      <xdr:col>16</xdr:col>
      <xdr:colOff>333374</xdr:colOff>
      <xdr:row>58</xdr:row>
      <xdr:rowOff>57150</xdr:rowOff>
    </xdr:to>
    <xdr:sp macro="" textlink="">
      <xdr:nvSpPr>
        <xdr:cNvPr id="12" name="Forma livre 11">
          <a:extLst>
            <a:ext uri="{FF2B5EF4-FFF2-40B4-BE49-F238E27FC236}">
              <a16:creationId xmlns:a16="http://schemas.microsoft.com/office/drawing/2014/main" id="{00000000-0008-0000-0300-00000C000000}"/>
            </a:ext>
          </a:extLst>
        </xdr:cNvPr>
        <xdr:cNvSpPr/>
      </xdr:nvSpPr>
      <xdr:spPr>
        <a:xfrm rot="5400000" flipV="1">
          <a:off x="13811250" y="11325225"/>
          <a:ext cx="4286250" cy="76199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16</xdr:col>
      <xdr:colOff>571500</xdr:colOff>
      <xdr:row>41</xdr:row>
      <xdr:rowOff>0</xdr:rowOff>
    </xdr:from>
    <xdr:to>
      <xdr:col>17</xdr:col>
      <xdr:colOff>38099</xdr:colOff>
      <xdr:row>58</xdr:row>
      <xdr:rowOff>57150</xdr:rowOff>
    </xdr:to>
    <xdr:sp macro="" textlink="">
      <xdr:nvSpPr>
        <xdr:cNvPr id="13" name="Forma livre 12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SpPr/>
      </xdr:nvSpPr>
      <xdr:spPr>
        <a:xfrm rot="5400000" flipV="1">
          <a:off x="14125575" y="11325225"/>
          <a:ext cx="4286250" cy="76199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16</xdr:col>
      <xdr:colOff>247650</xdr:colOff>
      <xdr:row>77</xdr:row>
      <xdr:rowOff>0</xdr:rowOff>
    </xdr:from>
    <xdr:to>
      <xdr:col>16</xdr:col>
      <xdr:colOff>323849</xdr:colOff>
      <xdr:row>95</xdr:row>
      <xdr:rowOff>95253</xdr:rowOff>
    </xdr:to>
    <xdr:sp macro="" textlink="">
      <xdr:nvSpPr>
        <xdr:cNvPr id="14" name="Forma livre 13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SpPr/>
      </xdr:nvSpPr>
      <xdr:spPr>
        <a:xfrm rot="5400000" flipV="1">
          <a:off x="13682661" y="19931064"/>
          <a:ext cx="4524378" cy="76199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16</xdr:col>
      <xdr:colOff>581025</xdr:colOff>
      <xdr:row>77</xdr:row>
      <xdr:rowOff>0</xdr:rowOff>
    </xdr:from>
    <xdr:to>
      <xdr:col>17</xdr:col>
      <xdr:colOff>47624</xdr:colOff>
      <xdr:row>95</xdr:row>
      <xdr:rowOff>95253</xdr:rowOff>
    </xdr:to>
    <xdr:sp macro="" textlink="">
      <xdr:nvSpPr>
        <xdr:cNvPr id="15" name="Forma livre 14">
          <a:extLst>
            <a:ext uri="{FF2B5EF4-FFF2-40B4-BE49-F238E27FC236}">
              <a16:creationId xmlns:a16="http://schemas.microsoft.com/office/drawing/2014/main" id="{00000000-0008-0000-0300-00000F000000}"/>
            </a:ext>
          </a:extLst>
        </xdr:cNvPr>
        <xdr:cNvSpPr/>
      </xdr:nvSpPr>
      <xdr:spPr>
        <a:xfrm rot="5400000" flipV="1">
          <a:off x="14016036" y="19931064"/>
          <a:ext cx="4524378" cy="76199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16</xdr:col>
      <xdr:colOff>247650</xdr:colOff>
      <xdr:row>59</xdr:row>
      <xdr:rowOff>1</xdr:rowOff>
    </xdr:from>
    <xdr:to>
      <xdr:col>16</xdr:col>
      <xdr:colOff>323850</xdr:colOff>
      <xdr:row>76</xdr:row>
      <xdr:rowOff>47626</xdr:rowOff>
    </xdr:to>
    <xdr:sp macro="" textlink="">
      <xdr:nvSpPr>
        <xdr:cNvPr id="16" name="Forma livre 15">
          <a:extLst>
            <a:ext uri="{FF2B5EF4-FFF2-40B4-BE49-F238E27FC236}">
              <a16:creationId xmlns:a16="http://schemas.microsoft.com/office/drawing/2014/main" id="{00000000-0008-0000-0300-000010000000}"/>
            </a:ext>
          </a:extLst>
        </xdr:cNvPr>
        <xdr:cNvSpPr/>
      </xdr:nvSpPr>
      <xdr:spPr>
        <a:xfrm rot="5400000" flipV="1">
          <a:off x="13892212" y="15559089"/>
          <a:ext cx="4105275" cy="76200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16</xdr:col>
      <xdr:colOff>571500</xdr:colOff>
      <xdr:row>59</xdr:row>
      <xdr:rowOff>0</xdr:rowOff>
    </xdr:from>
    <xdr:to>
      <xdr:col>17</xdr:col>
      <xdr:colOff>38100</xdr:colOff>
      <xdr:row>76</xdr:row>
      <xdr:rowOff>47625</xdr:rowOff>
    </xdr:to>
    <xdr:sp macro="" textlink="">
      <xdr:nvSpPr>
        <xdr:cNvPr id="17" name="Forma livre 16">
          <a:extLst>
            <a:ext uri="{FF2B5EF4-FFF2-40B4-BE49-F238E27FC236}">
              <a16:creationId xmlns:a16="http://schemas.microsoft.com/office/drawing/2014/main" id="{00000000-0008-0000-0300-000011000000}"/>
            </a:ext>
          </a:extLst>
        </xdr:cNvPr>
        <xdr:cNvSpPr/>
      </xdr:nvSpPr>
      <xdr:spPr>
        <a:xfrm rot="5400000" flipV="1">
          <a:off x="14216062" y="15559088"/>
          <a:ext cx="4105275" cy="76200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 editAs="absolute">
    <xdr:from>
      <xdr:col>2</xdr:col>
      <xdr:colOff>476250</xdr:colOff>
      <xdr:row>15</xdr:row>
      <xdr:rowOff>112395</xdr:rowOff>
    </xdr:from>
    <xdr:to>
      <xdr:col>6</xdr:col>
      <xdr:colOff>695675</xdr:colOff>
      <xdr:row>25</xdr:row>
      <xdr:rowOff>180975</xdr:rowOff>
    </xdr:to>
    <xdr:grpSp>
      <xdr:nvGrpSpPr>
        <xdr:cNvPr id="18" name="Grupo 17">
          <a:extLst>
            <a:ext uri="{FF2B5EF4-FFF2-40B4-BE49-F238E27FC236}">
              <a16:creationId xmlns:a16="http://schemas.microsoft.com/office/drawing/2014/main" id="{00000000-0008-0000-0300-000012000000}"/>
            </a:ext>
          </a:extLst>
        </xdr:cNvPr>
        <xdr:cNvGrpSpPr/>
      </xdr:nvGrpSpPr>
      <xdr:grpSpPr>
        <a:xfrm>
          <a:off x="4255770" y="3343275"/>
          <a:ext cx="4021805" cy="2682240"/>
          <a:chOff x="3423774" y="-1084052"/>
          <a:chExt cx="6076950" cy="3895725"/>
        </a:xfrm>
      </xdr:grpSpPr>
      <xdr:graphicFrame macro="">
        <xdr:nvGraphicFramePr>
          <xdr:cNvPr id="19" name="Gráfico 18">
            <a:extLst>
              <a:ext uri="{FF2B5EF4-FFF2-40B4-BE49-F238E27FC236}">
                <a16:creationId xmlns:a16="http://schemas.microsoft.com/office/drawing/2014/main" id="{00000000-0008-0000-0300-000013000000}"/>
              </a:ext>
            </a:extLst>
          </xdr:cNvPr>
          <xdr:cNvGraphicFramePr/>
        </xdr:nvGraphicFramePr>
        <xdr:xfrm>
          <a:off x="3423774" y="-1084052"/>
          <a:ext cx="6076950" cy="389572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20" name="Gráfico 19">
            <a:extLst>
              <a:ext uri="{FF2B5EF4-FFF2-40B4-BE49-F238E27FC236}">
                <a16:creationId xmlns:a16="http://schemas.microsoft.com/office/drawing/2014/main" id="{00000000-0008-0000-0300-000014000000}"/>
              </a:ext>
            </a:extLst>
          </xdr:cNvPr>
          <xdr:cNvGraphicFramePr/>
        </xdr:nvGraphicFramePr>
        <xdr:xfrm>
          <a:off x="5100174" y="-522078"/>
          <a:ext cx="3009900" cy="1609724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</xdr:grpSp>
    <xdr:clientData/>
  </xdr:twoCellAnchor>
  <xdr:twoCellAnchor editAs="absolute">
    <xdr:from>
      <xdr:col>6</xdr:col>
      <xdr:colOff>741939</xdr:colOff>
      <xdr:row>15</xdr:row>
      <xdr:rowOff>112395</xdr:rowOff>
    </xdr:from>
    <xdr:to>
      <xdr:col>11</xdr:col>
      <xdr:colOff>514350</xdr:colOff>
      <xdr:row>25</xdr:row>
      <xdr:rowOff>180975</xdr:rowOff>
    </xdr:to>
    <xdr:graphicFrame macro="">
      <xdr:nvGraphicFramePr>
        <xdr:cNvPr id="21" name="Gráfico 20">
          <a:extLst>
            <a:ext uri="{FF2B5EF4-FFF2-40B4-BE49-F238E27FC236}">
              <a16:creationId xmlns:a16="http://schemas.microsoft.com/office/drawing/2014/main" id="{00000000-0008-0000-0300-00001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absolute">
    <xdr:from>
      <xdr:col>8</xdr:col>
      <xdr:colOff>124013</xdr:colOff>
      <xdr:row>17</xdr:row>
      <xdr:rowOff>150714</xdr:rowOff>
    </xdr:from>
    <xdr:to>
      <xdr:col>10</xdr:col>
      <xdr:colOff>466724</xdr:colOff>
      <xdr:row>22</xdr:row>
      <xdr:rowOff>14788</xdr:rowOff>
    </xdr:to>
    <xdr:graphicFrame macro="">
      <xdr:nvGraphicFramePr>
        <xdr:cNvPr id="22" name="Gráfico 21">
          <a:extLst>
            <a:ext uri="{FF2B5EF4-FFF2-40B4-BE49-F238E27FC236}">
              <a16:creationId xmlns:a16="http://schemas.microsoft.com/office/drawing/2014/main" id="{00000000-0008-0000-0300-00001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</xdr:col>
      <xdr:colOff>561975</xdr:colOff>
      <xdr:row>33</xdr:row>
      <xdr:rowOff>114300</xdr:rowOff>
    </xdr:from>
    <xdr:to>
      <xdr:col>8</xdr:col>
      <xdr:colOff>419100</xdr:colOff>
      <xdr:row>43</xdr:row>
      <xdr:rowOff>69850</xdr:rowOff>
    </xdr:to>
    <xdr:grpSp>
      <xdr:nvGrpSpPr>
        <xdr:cNvPr id="23" name="Grupo 22">
          <a:extLst>
            <a:ext uri="{FF2B5EF4-FFF2-40B4-BE49-F238E27FC236}">
              <a16:creationId xmlns:a16="http://schemas.microsoft.com/office/drawing/2014/main" id="{00000000-0008-0000-0300-000017000000}"/>
            </a:ext>
          </a:extLst>
        </xdr:cNvPr>
        <xdr:cNvGrpSpPr/>
      </xdr:nvGrpSpPr>
      <xdr:grpSpPr>
        <a:xfrm>
          <a:off x="5415915" y="7429500"/>
          <a:ext cx="4291965" cy="2706370"/>
          <a:chOff x="-105422" y="-1057276"/>
          <a:chExt cx="6076950" cy="3895725"/>
        </a:xfrm>
      </xdr:grpSpPr>
      <xdr:graphicFrame macro="">
        <xdr:nvGraphicFramePr>
          <xdr:cNvPr id="24" name="Gráfico 23">
            <a:extLst>
              <a:ext uri="{FF2B5EF4-FFF2-40B4-BE49-F238E27FC236}">
                <a16:creationId xmlns:a16="http://schemas.microsoft.com/office/drawing/2014/main" id="{00000000-0008-0000-0300-000018000000}"/>
              </a:ext>
            </a:extLst>
          </xdr:cNvPr>
          <xdr:cNvGraphicFramePr/>
        </xdr:nvGraphicFramePr>
        <xdr:xfrm>
          <a:off x="-105422" y="-1057276"/>
          <a:ext cx="6076950" cy="389572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25" name="Gráfico 24">
            <a:extLst>
              <a:ext uri="{FF2B5EF4-FFF2-40B4-BE49-F238E27FC236}">
                <a16:creationId xmlns:a16="http://schemas.microsoft.com/office/drawing/2014/main" id="{00000000-0008-0000-0300-000019000000}"/>
              </a:ext>
            </a:extLst>
          </xdr:cNvPr>
          <xdr:cNvGraphicFramePr/>
        </xdr:nvGraphicFramePr>
        <xdr:xfrm>
          <a:off x="1570978" y="-495300"/>
          <a:ext cx="3009900" cy="1609724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</xdr:grpSp>
    <xdr:clientData/>
  </xdr:twoCellAnchor>
  <xdr:twoCellAnchor>
    <xdr:from>
      <xdr:col>10</xdr:col>
      <xdr:colOff>370563</xdr:colOff>
      <xdr:row>33</xdr:row>
      <xdr:rowOff>133350</xdr:rowOff>
    </xdr:from>
    <xdr:to>
      <xdr:col>15</xdr:col>
      <xdr:colOff>228364</xdr:colOff>
      <xdr:row>43</xdr:row>
      <xdr:rowOff>88900</xdr:rowOff>
    </xdr:to>
    <xdr:graphicFrame macro="">
      <xdr:nvGraphicFramePr>
        <xdr:cNvPr id="26" name="Gráfico 25">
          <a:extLst>
            <a:ext uri="{FF2B5EF4-FFF2-40B4-BE49-F238E27FC236}">
              <a16:creationId xmlns:a16="http://schemas.microsoft.com/office/drawing/2014/main" id="{00000000-0008-0000-0300-00001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11</xdr:col>
      <xdr:colOff>652329</xdr:colOff>
      <xdr:row>36</xdr:row>
      <xdr:rowOff>4841</xdr:rowOff>
    </xdr:from>
    <xdr:to>
      <xdr:col>14</xdr:col>
      <xdr:colOff>148078</xdr:colOff>
      <xdr:row>40</xdr:row>
      <xdr:rowOff>47625</xdr:rowOff>
    </xdr:to>
    <xdr:graphicFrame macro="">
      <xdr:nvGraphicFramePr>
        <xdr:cNvPr id="27" name="Gráfico 26">
          <a:extLst>
            <a:ext uri="{FF2B5EF4-FFF2-40B4-BE49-F238E27FC236}">
              <a16:creationId xmlns:a16="http://schemas.microsoft.com/office/drawing/2014/main" id="{00000000-0008-0000-0300-00001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3</xdr:col>
      <xdr:colOff>95250</xdr:colOff>
      <xdr:row>51</xdr:row>
      <xdr:rowOff>57150</xdr:rowOff>
    </xdr:from>
    <xdr:to>
      <xdr:col>8</xdr:col>
      <xdr:colOff>66675</xdr:colOff>
      <xdr:row>63</xdr:row>
      <xdr:rowOff>3175</xdr:rowOff>
    </xdr:to>
    <xdr:grpSp>
      <xdr:nvGrpSpPr>
        <xdr:cNvPr id="28" name="Grupo 27">
          <a:extLst>
            <a:ext uri="{FF2B5EF4-FFF2-40B4-BE49-F238E27FC236}">
              <a16:creationId xmlns:a16="http://schemas.microsoft.com/office/drawing/2014/main" id="{00000000-0008-0000-0300-00001C000000}"/>
            </a:ext>
          </a:extLst>
        </xdr:cNvPr>
        <xdr:cNvGrpSpPr/>
      </xdr:nvGrpSpPr>
      <xdr:grpSpPr>
        <a:xfrm>
          <a:off x="4949190" y="11593830"/>
          <a:ext cx="4406265" cy="2811145"/>
          <a:chOff x="-105422" y="-1057276"/>
          <a:chExt cx="6076950" cy="3895725"/>
        </a:xfrm>
      </xdr:grpSpPr>
      <xdr:graphicFrame macro="">
        <xdr:nvGraphicFramePr>
          <xdr:cNvPr id="29" name="Gráfico 28">
            <a:extLst>
              <a:ext uri="{FF2B5EF4-FFF2-40B4-BE49-F238E27FC236}">
                <a16:creationId xmlns:a16="http://schemas.microsoft.com/office/drawing/2014/main" id="{00000000-0008-0000-0300-00001D000000}"/>
              </a:ext>
            </a:extLst>
          </xdr:cNvPr>
          <xdr:cNvGraphicFramePr/>
        </xdr:nvGraphicFramePr>
        <xdr:xfrm>
          <a:off x="-105422" y="-1057276"/>
          <a:ext cx="6076950" cy="389572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graphicFrame macro="">
        <xdr:nvGraphicFramePr>
          <xdr:cNvPr id="30" name="Gráfico 29">
            <a:extLst>
              <a:ext uri="{FF2B5EF4-FFF2-40B4-BE49-F238E27FC236}">
                <a16:creationId xmlns:a16="http://schemas.microsoft.com/office/drawing/2014/main" id="{00000000-0008-0000-0300-00001E000000}"/>
              </a:ext>
            </a:extLst>
          </xdr:cNvPr>
          <xdr:cNvGraphicFramePr/>
        </xdr:nvGraphicFramePr>
        <xdr:xfrm>
          <a:off x="1570978" y="-495300"/>
          <a:ext cx="3009900" cy="1609724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0"/>
          </a:graphicData>
        </a:graphic>
      </xdr:graphicFrame>
    </xdr:grpSp>
    <xdr:clientData/>
  </xdr:twoCellAnchor>
  <xdr:twoCellAnchor>
    <xdr:from>
      <xdr:col>9</xdr:col>
      <xdr:colOff>741893</xdr:colOff>
      <xdr:row>51</xdr:row>
      <xdr:rowOff>57150</xdr:rowOff>
    </xdr:from>
    <xdr:to>
      <xdr:col>14</xdr:col>
      <xdr:colOff>714013</xdr:colOff>
      <xdr:row>63</xdr:row>
      <xdr:rowOff>3175</xdr:rowOff>
    </xdr:to>
    <xdr:graphicFrame macro="">
      <xdr:nvGraphicFramePr>
        <xdr:cNvPr id="31" name="Gráfico 30">
          <a:extLst>
            <a:ext uri="{FF2B5EF4-FFF2-40B4-BE49-F238E27FC236}">
              <a16:creationId xmlns:a16="http://schemas.microsoft.com/office/drawing/2014/main" id="{00000000-0008-0000-0300-00001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11</xdr:col>
      <xdr:colOff>241994</xdr:colOff>
      <xdr:row>53</xdr:row>
      <xdr:rowOff>114205</xdr:rowOff>
    </xdr:from>
    <xdr:to>
      <xdr:col>13</xdr:col>
      <xdr:colOff>623040</xdr:colOff>
      <xdr:row>58</xdr:row>
      <xdr:rowOff>38100</xdr:rowOff>
    </xdr:to>
    <xdr:graphicFrame macro="">
      <xdr:nvGraphicFramePr>
        <xdr:cNvPr id="32" name="Gráfico 31">
          <a:extLst>
            <a:ext uri="{FF2B5EF4-FFF2-40B4-BE49-F238E27FC236}">
              <a16:creationId xmlns:a16="http://schemas.microsoft.com/office/drawing/2014/main" id="{00000000-0008-0000-0300-000020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3</xdr:col>
      <xdr:colOff>0</xdr:colOff>
      <xdr:row>69</xdr:row>
      <xdr:rowOff>19050</xdr:rowOff>
    </xdr:from>
    <xdr:to>
      <xdr:col>8</xdr:col>
      <xdr:colOff>95250</xdr:colOff>
      <xdr:row>81</xdr:row>
      <xdr:rowOff>12700</xdr:rowOff>
    </xdr:to>
    <xdr:grpSp>
      <xdr:nvGrpSpPr>
        <xdr:cNvPr id="33" name="Grupo 32">
          <a:extLst>
            <a:ext uri="{FF2B5EF4-FFF2-40B4-BE49-F238E27FC236}">
              <a16:creationId xmlns:a16="http://schemas.microsoft.com/office/drawing/2014/main" id="{00000000-0008-0000-0300-000021000000}"/>
            </a:ext>
          </a:extLst>
        </xdr:cNvPr>
        <xdr:cNvGrpSpPr/>
      </xdr:nvGrpSpPr>
      <xdr:grpSpPr>
        <a:xfrm>
          <a:off x="4853940" y="15533370"/>
          <a:ext cx="4530090" cy="3026410"/>
          <a:chOff x="-105422" y="-1057276"/>
          <a:chExt cx="6076950" cy="3895725"/>
        </a:xfrm>
      </xdr:grpSpPr>
      <xdr:graphicFrame macro="">
        <xdr:nvGraphicFramePr>
          <xdr:cNvPr id="34" name="Gráfico 33">
            <a:extLst>
              <a:ext uri="{FF2B5EF4-FFF2-40B4-BE49-F238E27FC236}">
                <a16:creationId xmlns:a16="http://schemas.microsoft.com/office/drawing/2014/main" id="{00000000-0008-0000-0300-000022000000}"/>
              </a:ext>
            </a:extLst>
          </xdr:cNvPr>
          <xdr:cNvGraphicFramePr/>
        </xdr:nvGraphicFramePr>
        <xdr:xfrm>
          <a:off x="-105422" y="-1057276"/>
          <a:ext cx="6076950" cy="389572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3"/>
          </a:graphicData>
        </a:graphic>
      </xdr:graphicFrame>
      <xdr:graphicFrame macro="">
        <xdr:nvGraphicFramePr>
          <xdr:cNvPr id="35" name="Gráfico 34">
            <a:extLst>
              <a:ext uri="{FF2B5EF4-FFF2-40B4-BE49-F238E27FC236}">
                <a16:creationId xmlns:a16="http://schemas.microsoft.com/office/drawing/2014/main" id="{00000000-0008-0000-0300-000023000000}"/>
              </a:ext>
            </a:extLst>
          </xdr:cNvPr>
          <xdr:cNvGraphicFramePr/>
        </xdr:nvGraphicFramePr>
        <xdr:xfrm>
          <a:off x="1570978" y="-495300"/>
          <a:ext cx="3009900" cy="1609724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4"/>
          </a:graphicData>
        </a:graphic>
      </xdr:graphicFrame>
    </xdr:grpSp>
    <xdr:clientData/>
  </xdr:twoCellAnchor>
  <xdr:twoCellAnchor>
    <xdr:from>
      <xdr:col>9</xdr:col>
      <xdr:colOff>525198</xdr:colOff>
      <xdr:row>68</xdr:row>
      <xdr:rowOff>110191</xdr:rowOff>
    </xdr:from>
    <xdr:to>
      <xdr:col>14</xdr:col>
      <xdr:colOff>621164</xdr:colOff>
      <xdr:row>81</xdr:row>
      <xdr:rowOff>74613</xdr:rowOff>
    </xdr:to>
    <xdr:graphicFrame macro="">
      <xdr:nvGraphicFramePr>
        <xdr:cNvPr id="36" name="Gráfico 35">
          <a:extLst>
            <a:ext uri="{FF2B5EF4-FFF2-40B4-BE49-F238E27FC236}">
              <a16:creationId xmlns:a16="http://schemas.microsoft.com/office/drawing/2014/main" id="{00000000-0008-0000-0300-00002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11</xdr:col>
      <xdr:colOff>44350</xdr:colOff>
      <xdr:row>71</xdr:row>
      <xdr:rowOff>122173</xdr:rowOff>
    </xdr:from>
    <xdr:to>
      <xdr:col>13</xdr:col>
      <xdr:colOff>486736</xdr:colOff>
      <xdr:row>76</xdr:row>
      <xdr:rowOff>38100</xdr:rowOff>
    </xdr:to>
    <xdr:graphicFrame macro="">
      <xdr:nvGraphicFramePr>
        <xdr:cNvPr id="37" name="Gráfico 36">
          <a:extLst>
            <a:ext uri="{FF2B5EF4-FFF2-40B4-BE49-F238E27FC236}">
              <a16:creationId xmlns:a16="http://schemas.microsoft.com/office/drawing/2014/main" id="{00000000-0008-0000-0300-00002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3</xdr:col>
      <xdr:colOff>85725</xdr:colOff>
      <xdr:row>87</xdr:row>
      <xdr:rowOff>114300</xdr:rowOff>
    </xdr:from>
    <xdr:to>
      <xdr:col>8</xdr:col>
      <xdr:colOff>419100</xdr:colOff>
      <xdr:row>103</xdr:row>
      <xdr:rowOff>66675</xdr:rowOff>
    </xdr:to>
    <xdr:grpSp>
      <xdr:nvGrpSpPr>
        <xdr:cNvPr id="38" name="Grupo 37">
          <a:extLst>
            <a:ext uri="{FF2B5EF4-FFF2-40B4-BE49-F238E27FC236}">
              <a16:creationId xmlns:a16="http://schemas.microsoft.com/office/drawing/2014/main" id="{00000000-0008-0000-0300-000026000000}"/>
            </a:ext>
          </a:extLst>
        </xdr:cNvPr>
        <xdr:cNvGrpSpPr/>
      </xdr:nvGrpSpPr>
      <xdr:grpSpPr>
        <a:xfrm>
          <a:off x="4939665" y="19895820"/>
          <a:ext cx="4768215" cy="3145155"/>
          <a:chOff x="-105422" y="-1057276"/>
          <a:chExt cx="6076950" cy="3895725"/>
        </a:xfrm>
      </xdr:grpSpPr>
      <xdr:graphicFrame macro="">
        <xdr:nvGraphicFramePr>
          <xdr:cNvPr id="39" name="Gráfico 38">
            <a:extLst>
              <a:ext uri="{FF2B5EF4-FFF2-40B4-BE49-F238E27FC236}">
                <a16:creationId xmlns:a16="http://schemas.microsoft.com/office/drawing/2014/main" id="{00000000-0008-0000-0300-000027000000}"/>
              </a:ext>
            </a:extLst>
          </xdr:cNvPr>
          <xdr:cNvGraphicFramePr/>
        </xdr:nvGraphicFramePr>
        <xdr:xfrm>
          <a:off x="-105422" y="-1057276"/>
          <a:ext cx="6076950" cy="389572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7"/>
          </a:graphicData>
        </a:graphic>
      </xdr:graphicFrame>
      <xdr:graphicFrame macro="">
        <xdr:nvGraphicFramePr>
          <xdr:cNvPr id="40" name="Gráfico 39">
            <a:extLst>
              <a:ext uri="{FF2B5EF4-FFF2-40B4-BE49-F238E27FC236}">
                <a16:creationId xmlns:a16="http://schemas.microsoft.com/office/drawing/2014/main" id="{00000000-0008-0000-0300-000028000000}"/>
              </a:ext>
            </a:extLst>
          </xdr:cNvPr>
          <xdr:cNvGraphicFramePr/>
        </xdr:nvGraphicFramePr>
        <xdr:xfrm>
          <a:off x="1570978" y="-495300"/>
          <a:ext cx="3009900" cy="1609724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8"/>
          </a:graphicData>
        </a:graphic>
      </xdr:graphicFrame>
    </xdr:grpSp>
    <xdr:clientData/>
  </xdr:twoCellAnchor>
  <xdr:twoCellAnchor>
    <xdr:from>
      <xdr:col>9</xdr:col>
      <xdr:colOff>601398</xdr:colOff>
      <xdr:row>87</xdr:row>
      <xdr:rowOff>19547</xdr:rowOff>
    </xdr:from>
    <xdr:to>
      <xdr:col>15</xdr:col>
      <xdr:colOff>106853</xdr:colOff>
      <xdr:row>103</xdr:row>
      <xdr:rowOff>131849</xdr:rowOff>
    </xdr:to>
    <xdr:graphicFrame macro="">
      <xdr:nvGraphicFramePr>
        <xdr:cNvPr id="41" name="Gráfico 40">
          <a:extLst>
            <a:ext uri="{FF2B5EF4-FFF2-40B4-BE49-F238E27FC236}">
              <a16:creationId xmlns:a16="http://schemas.microsoft.com/office/drawing/2014/main" id="{00000000-0008-0000-0300-00002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11</xdr:col>
      <xdr:colOff>177700</xdr:colOff>
      <xdr:row>90</xdr:row>
      <xdr:rowOff>108506</xdr:rowOff>
    </xdr:from>
    <xdr:to>
      <xdr:col>13</xdr:col>
      <xdr:colOff>738047</xdr:colOff>
      <xdr:row>95</xdr:row>
      <xdr:rowOff>42913</xdr:rowOff>
    </xdr:to>
    <xdr:graphicFrame macro="">
      <xdr:nvGraphicFramePr>
        <xdr:cNvPr id="42" name="Gráfico 41">
          <a:extLst>
            <a:ext uri="{FF2B5EF4-FFF2-40B4-BE49-F238E27FC236}">
              <a16:creationId xmlns:a16="http://schemas.microsoft.com/office/drawing/2014/main" id="{00000000-0008-0000-0300-00002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 editAs="oneCell">
    <xdr:from>
      <xdr:col>0</xdr:col>
      <xdr:colOff>236220</xdr:colOff>
      <xdr:row>0</xdr:row>
      <xdr:rowOff>175260</xdr:rowOff>
    </xdr:from>
    <xdr:to>
      <xdr:col>0</xdr:col>
      <xdr:colOff>2103498</xdr:colOff>
      <xdr:row>4</xdr:row>
      <xdr:rowOff>127635</xdr:rowOff>
    </xdr:to>
    <xdr:pic>
      <xdr:nvPicPr>
        <xdr:cNvPr id="44" name="Imagem 43">
          <a:extLst>
            <a:ext uri="{FF2B5EF4-FFF2-40B4-BE49-F238E27FC236}">
              <a16:creationId xmlns:a16="http://schemas.microsoft.com/office/drawing/2014/main" id="{36EF75C8-B497-4561-8D95-9F2D097AE1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236220" y="175260"/>
          <a:ext cx="1867278" cy="71437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112833</xdr:colOff>
      <xdr:row>3</xdr:row>
      <xdr:rowOff>259226</xdr:rowOff>
    </xdr:from>
    <xdr:to>
      <xdr:col>7</xdr:col>
      <xdr:colOff>6447</xdr:colOff>
      <xdr:row>12</xdr:row>
      <xdr:rowOff>586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E151FFCD-F308-46C2-B7BB-22DC6799420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7</xdr:col>
      <xdr:colOff>205740</xdr:colOff>
      <xdr:row>4</xdr:row>
      <xdr:rowOff>15240</xdr:rowOff>
    </xdr:from>
    <xdr:to>
      <xdr:col>14</xdr:col>
      <xdr:colOff>18465</xdr:colOff>
      <xdr:row>12</xdr:row>
      <xdr:rowOff>20369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56A64099-49FD-4758-9BCA-7DFC3111FD5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112833</xdr:colOff>
      <xdr:row>35</xdr:row>
      <xdr:rowOff>259226</xdr:rowOff>
    </xdr:from>
    <xdr:ext cx="4800894" cy="1532060"/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4EF7AEF5-05BB-4920-9EFF-A4A4CB5A76C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oneCellAnchor>
    <xdr:from>
      <xdr:col>7</xdr:col>
      <xdr:colOff>327660</xdr:colOff>
      <xdr:row>36</xdr:row>
      <xdr:rowOff>15240</xdr:rowOff>
    </xdr:from>
    <xdr:ext cx="4826685" cy="1529129"/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0E878370-8074-4703-8321-633B5F1ABFB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oneCellAnchor>
    <xdr:from>
      <xdr:col>0</xdr:col>
      <xdr:colOff>112833</xdr:colOff>
      <xdr:row>51</xdr:row>
      <xdr:rowOff>259226</xdr:rowOff>
    </xdr:from>
    <xdr:ext cx="4800894" cy="1532060"/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5BCD82B4-47F9-488D-B21C-C75B43F7405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oneCellAnchor>
  <xdr:oneCellAnchor>
    <xdr:from>
      <xdr:col>7</xdr:col>
      <xdr:colOff>327660</xdr:colOff>
      <xdr:row>52</xdr:row>
      <xdr:rowOff>15240</xdr:rowOff>
    </xdr:from>
    <xdr:ext cx="4826685" cy="1529129"/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906924F6-A2E0-441D-8D77-F8EDEEB36FB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oneCellAnchor>
  <xdr:oneCellAnchor>
    <xdr:from>
      <xdr:col>0</xdr:col>
      <xdr:colOff>112833</xdr:colOff>
      <xdr:row>19</xdr:row>
      <xdr:rowOff>259226</xdr:rowOff>
    </xdr:from>
    <xdr:ext cx="4800894" cy="1532060"/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9A4F13B7-1755-4CC8-B22D-1757AA76B28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oneCellAnchor>
  <xdr:oneCellAnchor>
    <xdr:from>
      <xdr:col>7</xdr:col>
      <xdr:colOff>205740</xdr:colOff>
      <xdr:row>20</xdr:row>
      <xdr:rowOff>15240</xdr:rowOff>
    </xdr:from>
    <xdr:ext cx="4826685" cy="1529129"/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38603A30-757D-42ED-9775-53F5EBC362A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oneCellAnchor>
  <xdr:oneCellAnchor>
    <xdr:from>
      <xdr:col>0</xdr:col>
      <xdr:colOff>112833</xdr:colOff>
      <xdr:row>35</xdr:row>
      <xdr:rowOff>259226</xdr:rowOff>
    </xdr:from>
    <xdr:ext cx="4800894" cy="1532060"/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EC8A632B-6030-4A71-9646-C1EF126835E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oneCellAnchor>
  <xdr:oneCellAnchor>
    <xdr:from>
      <xdr:col>7</xdr:col>
      <xdr:colOff>205740</xdr:colOff>
      <xdr:row>36</xdr:row>
      <xdr:rowOff>15240</xdr:rowOff>
    </xdr:from>
    <xdr:ext cx="4826685" cy="1529129"/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55B33864-A814-48A3-9D49-DCA8D170017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oneCellAnchor>
  <xdr:oneCellAnchor>
    <xdr:from>
      <xdr:col>0</xdr:col>
      <xdr:colOff>112833</xdr:colOff>
      <xdr:row>51</xdr:row>
      <xdr:rowOff>259226</xdr:rowOff>
    </xdr:from>
    <xdr:ext cx="4800894" cy="1532060"/>
    <xdr:graphicFrame macro="">
      <xdr:nvGraphicFramePr>
        <xdr:cNvPr id="12" name="Gráfico 11">
          <a:extLst>
            <a:ext uri="{FF2B5EF4-FFF2-40B4-BE49-F238E27FC236}">
              <a16:creationId xmlns:a16="http://schemas.microsoft.com/office/drawing/2014/main" id="{FFF6E94C-E648-4508-8F74-D450FA1A3D9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oneCellAnchor>
  <xdr:oneCellAnchor>
    <xdr:from>
      <xdr:col>7</xdr:col>
      <xdr:colOff>205740</xdr:colOff>
      <xdr:row>52</xdr:row>
      <xdr:rowOff>15240</xdr:rowOff>
    </xdr:from>
    <xdr:ext cx="4826685" cy="1529129"/>
    <xdr:graphicFrame macro="">
      <xdr:nvGraphicFramePr>
        <xdr:cNvPr id="13" name="Gráfico 12">
          <a:extLst>
            <a:ext uri="{FF2B5EF4-FFF2-40B4-BE49-F238E27FC236}">
              <a16:creationId xmlns:a16="http://schemas.microsoft.com/office/drawing/2014/main" id="{D44277EF-B55D-47D1-ACD2-44EA1D38E52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oneCellAnchor>
  <xdr:twoCellAnchor editAs="oneCell">
    <xdr:from>
      <xdr:col>0</xdr:col>
      <xdr:colOff>0</xdr:colOff>
      <xdr:row>0</xdr:row>
      <xdr:rowOff>0</xdr:rowOff>
    </xdr:from>
    <xdr:to>
      <xdr:col>1</xdr:col>
      <xdr:colOff>40447</xdr:colOff>
      <xdr:row>2</xdr:row>
      <xdr:rowOff>84083</xdr:rowOff>
    </xdr:to>
    <xdr:pic>
      <xdr:nvPicPr>
        <xdr:cNvPr id="30" name="Imagem 29">
          <a:extLst>
            <a:ext uri="{FF2B5EF4-FFF2-40B4-BE49-F238E27FC236}">
              <a16:creationId xmlns:a16="http://schemas.microsoft.com/office/drawing/2014/main" id="{058F74A0-578A-4EEA-9D67-799816DEDEA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"/>
        <a:srcRect t="15748" b="18897"/>
        <a:stretch/>
      </xdr:blipFill>
      <xdr:spPr>
        <a:xfrm>
          <a:off x="0" y="0"/>
          <a:ext cx="672907" cy="434603"/>
        </a:xfrm>
        <a:prstGeom prst="rect">
          <a:avLst/>
        </a:prstGeom>
      </xdr:spPr>
    </xdr:pic>
    <xdr:clientData/>
  </xdr:twoCellAnchor>
  <xdr:oneCellAnchor>
    <xdr:from>
      <xdr:col>0</xdr:col>
      <xdr:colOff>112833</xdr:colOff>
      <xdr:row>67</xdr:row>
      <xdr:rowOff>259226</xdr:rowOff>
    </xdr:from>
    <xdr:ext cx="4943835" cy="1480822"/>
    <xdr:graphicFrame macro="">
      <xdr:nvGraphicFramePr>
        <xdr:cNvPr id="31" name="Gráfico 30">
          <a:extLst>
            <a:ext uri="{FF2B5EF4-FFF2-40B4-BE49-F238E27FC236}">
              <a16:creationId xmlns:a16="http://schemas.microsoft.com/office/drawing/2014/main" id="{3E4120F9-E144-4620-99AF-CB403CC15B1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oneCellAnchor>
  <xdr:oneCellAnchor>
    <xdr:from>
      <xdr:col>7</xdr:col>
      <xdr:colOff>205740</xdr:colOff>
      <xdr:row>68</xdr:row>
      <xdr:rowOff>15240</xdr:rowOff>
    </xdr:from>
    <xdr:ext cx="4999580" cy="1476578"/>
    <xdr:graphicFrame macro="">
      <xdr:nvGraphicFramePr>
        <xdr:cNvPr id="32" name="Gráfico 31">
          <a:extLst>
            <a:ext uri="{FF2B5EF4-FFF2-40B4-BE49-F238E27FC236}">
              <a16:creationId xmlns:a16="http://schemas.microsoft.com/office/drawing/2014/main" id="{305C80E6-8E5D-474C-9AFB-431832C80F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oneCellAnchor>
  <xdr:oneCellAnchor>
    <xdr:from>
      <xdr:col>0</xdr:col>
      <xdr:colOff>112833</xdr:colOff>
      <xdr:row>99</xdr:row>
      <xdr:rowOff>259226</xdr:rowOff>
    </xdr:from>
    <xdr:ext cx="4800894" cy="1532060"/>
    <xdr:graphicFrame macro="">
      <xdr:nvGraphicFramePr>
        <xdr:cNvPr id="33" name="Gráfico 32">
          <a:extLst>
            <a:ext uri="{FF2B5EF4-FFF2-40B4-BE49-F238E27FC236}">
              <a16:creationId xmlns:a16="http://schemas.microsoft.com/office/drawing/2014/main" id="{F4ACDC7B-8358-46C5-A67F-D8B0CBACC98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oneCellAnchor>
  <xdr:oneCellAnchor>
    <xdr:from>
      <xdr:col>7</xdr:col>
      <xdr:colOff>327660</xdr:colOff>
      <xdr:row>100</xdr:row>
      <xdr:rowOff>15240</xdr:rowOff>
    </xdr:from>
    <xdr:ext cx="4826685" cy="1529129"/>
    <xdr:graphicFrame macro="">
      <xdr:nvGraphicFramePr>
        <xdr:cNvPr id="34" name="Gráfico 33">
          <a:extLst>
            <a:ext uri="{FF2B5EF4-FFF2-40B4-BE49-F238E27FC236}">
              <a16:creationId xmlns:a16="http://schemas.microsoft.com/office/drawing/2014/main" id="{E36B9BA9-0CF9-4677-BE58-C4DFC7B9D8B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oneCellAnchor>
  <xdr:oneCellAnchor>
    <xdr:from>
      <xdr:col>0</xdr:col>
      <xdr:colOff>112833</xdr:colOff>
      <xdr:row>115</xdr:row>
      <xdr:rowOff>259226</xdr:rowOff>
    </xdr:from>
    <xdr:ext cx="4800894" cy="1532060"/>
    <xdr:graphicFrame macro="">
      <xdr:nvGraphicFramePr>
        <xdr:cNvPr id="35" name="Gráfico 34">
          <a:extLst>
            <a:ext uri="{FF2B5EF4-FFF2-40B4-BE49-F238E27FC236}">
              <a16:creationId xmlns:a16="http://schemas.microsoft.com/office/drawing/2014/main" id="{065C7AB4-CB42-470E-96D5-426AD8032A4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oneCellAnchor>
  <xdr:oneCellAnchor>
    <xdr:from>
      <xdr:col>7</xdr:col>
      <xdr:colOff>327660</xdr:colOff>
      <xdr:row>116</xdr:row>
      <xdr:rowOff>15240</xdr:rowOff>
    </xdr:from>
    <xdr:ext cx="4826685" cy="1529129"/>
    <xdr:graphicFrame macro="">
      <xdr:nvGraphicFramePr>
        <xdr:cNvPr id="36" name="Gráfico 35">
          <a:extLst>
            <a:ext uri="{FF2B5EF4-FFF2-40B4-BE49-F238E27FC236}">
              <a16:creationId xmlns:a16="http://schemas.microsoft.com/office/drawing/2014/main" id="{B7031D89-DD6B-47F2-B89F-0FEFBE1E515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oneCellAnchor>
  <xdr:oneCellAnchor>
    <xdr:from>
      <xdr:col>0</xdr:col>
      <xdr:colOff>112833</xdr:colOff>
      <xdr:row>83</xdr:row>
      <xdr:rowOff>259226</xdr:rowOff>
    </xdr:from>
    <xdr:ext cx="4800894" cy="1532060"/>
    <xdr:graphicFrame macro="">
      <xdr:nvGraphicFramePr>
        <xdr:cNvPr id="37" name="Gráfico 36">
          <a:extLst>
            <a:ext uri="{FF2B5EF4-FFF2-40B4-BE49-F238E27FC236}">
              <a16:creationId xmlns:a16="http://schemas.microsoft.com/office/drawing/2014/main" id="{C07F2D44-7440-4AA8-B588-651414D169A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oneCellAnchor>
  <xdr:oneCellAnchor>
    <xdr:from>
      <xdr:col>7</xdr:col>
      <xdr:colOff>205740</xdr:colOff>
      <xdr:row>84</xdr:row>
      <xdr:rowOff>15240</xdr:rowOff>
    </xdr:from>
    <xdr:ext cx="4826685" cy="1529129"/>
    <xdr:graphicFrame macro="">
      <xdr:nvGraphicFramePr>
        <xdr:cNvPr id="38" name="Gráfico 37">
          <a:extLst>
            <a:ext uri="{FF2B5EF4-FFF2-40B4-BE49-F238E27FC236}">
              <a16:creationId xmlns:a16="http://schemas.microsoft.com/office/drawing/2014/main" id="{958E41CD-35A1-42AA-AE50-B386043B9D5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oneCellAnchor>
  <xdr:oneCellAnchor>
    <xdr:from>
      <xdr:col>0</xdr:col>
      <xdr:colOff>112833</xdr:colOff>
      <xdr:row>99</xdr:row>
      <xdr:rowOff>259226</xdr:rowOff>
    </xdr:from>
    <xdr:ext cx="4800894" cy="1532060"/>
    <xdr:graphicFrame macro="">
      <xdr:nvGraphicFramePr>
        <xdr:cNvPr id="39" name="Gráfico 38">
          <a:extLst>
            <a:ext uri="{FF2B5EF4-FFF2-40B4-BE49-F238E27FC236}">
              <a16:creationId xmlns:a16="http://schemas.microsoft.com/office/drawing/2014/main" id="{EBE88016-50A3-445F-8851-DDF4304780A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oneCellAnchor>
  <xdr:oneCellAnchor>
    <xdr:from>
      <xdr:col>7</xdr:col>
      <xdr:colOff>205740</xdr:colOff>
      <xdr:row>100</xdr:row>
      <xdr:rowOff>15240</xdr:rowOff>
    </xdr:from>
    <xdr:ext cx="4826685" cy="1529129"/>
    <xdr:graphicFrame macro="">
      <xdr:nvGraphicFramePr>
        <xdr:cNvPr id="40" name="Gráfico 39">
          <a:extLst>
            <a:ext uri="{FF2B5EF4-FFF2-40B4-BE49-F238E27FC236}">
              <a16:creationId xmlns:a16="http://schemas.microsoft.com/office/drawing/2014/main" id="{DECE6EAE-EF16-46F0-85C6-C4448196E93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oneCellAnchor>
  <xdr:oneCellAnchor>
    <xdr:from>
      <xdr:col>0</xdr:col>
      <xdr:colOff>112833</xdr:colOff>
      <xdr:row>115</xdr:row>
      <xdr:rowOff>259226</xdr:rowOff>
    </xdr:from>
    <xdr:ext cx="4800894" cy="1532060"/>
    <xdr:graphicFrame macro="">
      <xdr:nvGraphicFramePr>
        <xdr:cNvPr id="41" name="Gráfico 40">
          <a:extLst>
            <a:ext uri="{FF2B5EF4-FFF2-40B4-BE49-F238E27FC236}">
              <a16:creationId xmlns:a16="http://schemas.microsoft.com/office/drawing/2014/main" id="{7A7C99C8-811F-41C6-A3B4-7F7284CF36C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oneCellAnchor>
  <xdr:oneCellAnchor>
    <xdr:from>
      <xdr:col>7</xdr:col>
      <xdr:colOff>205740</xdr:colOff>
      <xdr:row>116</xdr:row>
      <xdr:rowOff>15240</xdr:rowOff>
    </xdr:from>
    <xdr:ext cx="4826685" cy="1529129"/>
    <xdr:graphicFrame macro="">
      <xdr:nvGraphicFramePr>
        <xdr:cNvPr id="42" name="Gráfico 41">
          <a:extLst>
            <a:ext uri="{FF2B5EF4-FFF2-40B4-BE49-F238E27FC236}">
              <a16:creationId xmlns:a16="http://schemas.microsoft.com/office/drawing/2014/main" id="{23230391-AE4C-4FFA-8D82-2E6BC64920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"/>
        </a:graphicData>
      </a:graphic>
    </xdr:graphicFrame>
    <xdr:clientData/>
  </xdr:oneCellAnchor>
  <xdr:oneCellAnchor>
    <xdr:from>
      <xdr:col>0</xdr:col>
      <xdr:colOff>112833</xdr:colOff>
      <xdr:row>132</xdr:row>
      <xdr:rowOff>259226</xdr:rowOff>
    </xdr:from>
    <xdr:ext cx="4800894" cy="1532060"/>
    <xdr:graphicFrame macro="">
      <xdr:nvGraphicFramePr>
        <xdr:cNvPr id="43" name="Gráfico 42">
          <a:extLst>
            <a:ext uri="{FF2B5EF4-FFF2-40B4-BE49-F238E27FC236}">
              <a16:creationId xmlns:a16="http://schemas.microsoft.com/office/drawing/2014/main" id="{E66826D8-D499-404D-ADA5-52779D35F0F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6"/>
        </a:graphicData>
      </a:graphic>
    </xdr:graphicFrame>
    <xdr:clientData/>
  </xdr:oneCellAnchor>
  <xdr:oneCellAnchor>
    <xdr:from>
      <xdr:col>7</xdr:col>
      <xdr:colOff>327660</xdr:colOff>
      <xdr:row>133</xdr:row>
      <xdr:rowOff>15240</xdr:rowOff>
    </xdr:from>
    <xdr:ext cx="4826685" cy="1529129"/>
    <xdr:graphicFrame macro="">
      <xdr:nvGraphicFramePr>
        <xdr:cNvPr id="44" name="Gráfico 43">
          <a:extLst>
            <a:ext uri="{FF2B5EF4-FFF2-40B4-BE49-F238E27FC236}">
              <a16:creationId xmlns:a16="http://schemas.microsoft.com/office/drawing/2014/main" id="{15741CE3-492A-4C26-9AC9-3248F7A331A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7"/>
        </a:graphicData>
      </a:graphic>
    </xdr:graphicFrame>
    <xdr:clientData/>
  </xdr:oneCellAnchor>
  <xdr:oneCellAnchor>
    <xdr:from>
      <xdr:col>0</xdr:col>
      <xdr:colOff>112833</xdr:colOff>
      <xdr:row>132</xdr:row>
      <xdr:rowOff>259226</xdr:rowOff>
    </xdr:from>
    <xdr:ext cx="4800894" cy="1532060"/>
    <xdr:graphicFrame macro="">
      <xdr:nvGraphicFramePr>
        <xdr:cNvPr id="45" name="Gráfico 44">
          <a:extLst>
            <a:ext uri="{FF2B5EF4-FFF2-40B4-BE49-F238E27FC236}">
              <a16:creationId xmlns:a16="http://schemas.microsoft.com/office/drawing/2014/main" id="{560E17C0-7027-4171-8601-6429718ACC5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8"/>
        </a:graphicData>
      </a:graphic>
    </xdr:graphicFrame>
    <xdr:clientData/>
  </xdr:oneCellAnchor>
  <xdr:oneCellAnchor>
    <xdr:from>
      <xdr:col>7</xdr:col>
      <xdr:colOff>205740</xdr:colOff>
      <xdr:row>133</xdr:row>
      <xdr:rowOff>15240</xdr:rowOff>
    </xdr:from>
    <xdr:ext cx="4826685" cy="1529129"/>
    <xdr:graphicFrame macro="">
      <xdr:nvGraphicFramePr>
        <xdr:cNvPr id="46" name="Gráfico 45">
          <a:extLst>
            <a:ext uri="{FF2B5EF4-FFF2-40B4-BE49-F238E27FC236}">
              <a16:creationId xmlns:a16="http://schemas.microsoft.com/office/drawing/2014/main" id="{79327A87-8464-40B3-8381-69B8B4C7780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9"/>
        </a:graphicData>
      </a:graphic>
    </xdr:graphicFrame>
    <xdr:clientData/>
  </xdr:oneCellAnchor>
  <xdr:oneCellAnchor>
    <xdr:from>
      <xdr:col>0</xdr:col>
      <xdr:colOff>112833</xdr:colOff>
      <xdr:row>149</xdr:row>
      <xdr:rowOff>259226</xdr:rowOff>
    </xdr:from>
    <xdr:ext cx="4800894" cy="1532060"/>
    <xdr:graphicFrame macro="">
      <xdr:nvGraphicFramePr>
        <xdr:cNvPr id="47" name="Gráfico 46">
          <a:extLst>
            <a:ext uri="{FF2B5EF4-FFF2-40B4-BE49-F238E27FC236}">
              <a16:creationId xmlns:a16="http://schemas.microsoft.com/office/drawing/2014/main" id="{72889936-ABC4-4B01-AC8E-565D14F1A19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0"/>
        </a:graphicData>
      </a:graphic>
    </xdr:graphicFrame>
    <xdr:clientData/>
  </xdr:oneCellAnchor>
  <xdr:oneCellAnchor>
    <xdr:from>
      <xdr:col>7</xdr:col>
      <xdr:colOff>327660</xdr:colOff>
      <xdr:row>150</xdr:row>
      <xdr:rowOff>15240</xdr:rowOff>
    </xdr:from>
    <xdr:ext cx="4826685" cy="1529129"/>
    <xdr:graphicFrame macro="">
      <xdr:nvGraphicFramePr>
        <xdr:cNvPr id="48" name="Gráfico 47">
          <a:extLst>
            <a:ext uri="{FF2B5EF4-FFF2-40B4-BE49-F238E27FC236}">
              <a16:creationId xmlns:a16="http://schemas.microsoft.com/office/drawing/2014/main" id="{2604A07F-1B3C-471C-9E55-1993C8FAFDF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1"/>
        </a:graphicData>
      </a:graphic>
    </xdr:graphicFrame>
    <xdr:clientData/>
  </xdr:oneCellAnchor>
  <xdr:oneCellAnchor>
    <xdr:from>
      <xdr:col>0</xdr:col>
      <xdr:colOff>112833</xdr:colOff>
      <xdr:row>149</xdr:row>
      <xdr:rowOff>259226</xdr:rowOff>
    </xdr:from>
    <xdr:ext cx="4800894" cy="1532060"/>
    <xdr:graphicFrame macro="">
      <xdr:nvGraphicFramePr>
        <xdr:cNvPr id="49" name="Gráfico 48">
          <a:extLst>
            <a:ext uri="{FF2B5EF4-FFF2-40B4-BE49-F238E27FC236}">
              <a16:creationId xmlns:a16="http://schemas.microsoft.com/office/drawing/2014/main" id="{146AB80F-4048-4E93-B2C4-435810E561F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2"/>
        </a:graphicData>
      </a:graphic>
    </xdr:graphicFrame>
    <xdr:clientData/>
  </xdr:oneCellAnchor>
  <xdr:oneCellAnchor>
    <xdr:from>
      <xdr:col>7</xdr:col>
      <xdr:colOff>205740</xdr:colOff>
      <xdr:row>150</xdr:row>
      <xdr:rowOff>15240</xdr:rowOff>
    </xdr:from>
    <xdr:ext cx="4826685" cy="1529129"/>
    <xdr:graphicFrame macro="">
      <xdr:nvGraphicFramePr>
        <xdr:cNvPr id="50" name="Gráfico 49">
          <a:extLst>
            <a:ext uri="{FF2B5EF4-FFF2-40B4-BE49-F238E27FC236}">
              <a16:creationId xmlns:a16="http://schemas.microsoft.com/office/drawing/2014/main" id="{C5EAE0C9-7460-4A32-9B53-586F868B12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3"/>
        </a:graphicData>
      </a:graphic>
    </xdr:graphicFrame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58190</xdr:colOff>
      <xdr:row>9</xdr:row>
      <xdr:rowOff>95251</xdr:rowOff>
    </xdr:from>
    <xdr:to>
      <xdr:col>6</xdr:col>
      <xdr:colOff>542923</xdr:colOff>
      <xdr:row>17</xdr:row>
      <xdr:rowOff>133350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133350</xdr:colOff>
      <xdr:row>19</xdr:row>
      <xdr:rowOff>95251</xdr:rowOff>
    </xdr:from>
    <xdr:to>
      <xdr:col>6</xdr:col>
      <xdr:colOff>545245</xdr:colOff>
      <xdr:row>27</xdr:row>
      <xdr:rowOff>133350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171451</xdr:colOff>
      <xdr:row>0</xdr:row>
      <xdr:rowOff>19051</xdr:rowOff>
    </xdr:from>
    <xdr:to>
      <xdr:col>6</xdr:col>
      <xdr:colOff>585477</xdr:colOff>
      <xdr:row>2</xdr:row>
      <xdr:rowOff>161925</xdr:rowOff>
    </xdr:to>
    <xdr:sp macro="" textlink="">
      <xdr:nvSpPr>
        <xdr:cNvPr id="10" name="CaixaDeTexto 9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 txBox="1"/>
      </xdr:nvSpPr>
      <xdr:spPr>
        <a:xfrm>
          <a:off x="171451" y="19051"/>
          <a:ext cx="6167126" cy="523874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solidFill>
            <a:schemeClr val="tx2"/>
          </a:solidFill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clip" wrap="square" rtlCol="0" anchor="ctr">
          <a:noAutofit/>
        </a:bodyPr>
        <a:lstStyle/>
        <a:p>
          <a:pPr algn="ctr"/>
          <a:r>
            <a:rPr lang="pt-BR" sz="3200" b="1">
              <a:latin typeface="Aparajita" pitchFamily="34" charset="0"/>
              <a:cs typeface="Aparajita" pitchFamily="34" charset="0"/>
            </a:rPr>
            <a:t>PLANO ESTRATÉGICO DE AÇÕES</a:t>
          </a:r>
          <a:endParaRPr lang="pt-BR" sz="3200" b="1" baseline="0">
            <a:latin typeface="Aparajita" pitchFamily="34" charset="0"/>
            <a:cs typeface="Aparajita" pitchFamily="34" charset="0"/>
          </a:endParaRPr>
        </a:p>
      </xdr:txBody>
    </xdr:sp>
    <xdr:clientData/>
  </xdr:twoCellAnchor>
  <xdr:twoCellAnchor>
    <xdr:from>
      <xdr:col>1</xdr:col>
      <xdr:colOff>58190</xdr:colOff>
      <xdr:row>33</xdr:row>
      <xdr:rowOff>95251</xdr:rowOff>
    </xdr:from>
    <xdr:to>
      <xdr:col>6</xdr:col>
      <xdr:colOff>542923</xdr:colOff>
      <xdr:row>41</xdr:row>
      <xdr:rowOff>133350</xdr:rowOff>
    </xdr:to>
    <xdr:graphicFrame macro="">
      <xdr:nvGraphicFramePr>
        <xdr:cNvPr id="15" name="Gráfico 14">
          <a:extLst>
            <a:ext uri="{FF2B5EF4-FFF2-40B4-BE49-F238E27FC236}">
              <a16:creationId xmlns:a16="http://schemas.microsoft.com/office/drawing/2014/main" id="{00000000-0008-0000-0400-00000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133350</xdr:colOff>
      <xdr:row>43</xdr:row>
      <xdr:rowOff>95251</xdr:rowOff>
    </xdr:from>
    <xdr:to>
      <xdr:col>6</xdr:col>
      <xdr:colOff>545245</xdr:colOff>
      <xdr:row>51</xdr:row>
      <xdr:rowOff>133350</xdr:rowOff>
    </xdr:to>
    <xdr:graphicFrame macro="">
      <xdr:nvGraphicFramePr>
        <xdr:cNvPr id="16" name="Gráfico 15">
          <a:extLst>
            <a:ext uri="{FF2B5EF4-FFF2-40B4-BE49-F238E27FC236}">
              <a16:creationId xmlns:a16="http://schemas.microsoft.com/office/drawing/2014/main" id="{00000000-0008-0000-0400-000010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58190</xdr:colOff>
      <xdr:row>57</xdr:row>
      <xdr:rowOff>95251</xdr:rowOff>
    </xdr:from>
    <xdr:to>
      <xdr:col>6</xdr:col>
      <xdr:colOff>542923</xdr:colOff>
      <xdr:row>65</xdr:row>
      <xdr:rowOff>133350</xdr:rowOff>
    </xdr:to>
    <xdr:graphicFrame macro="">
      <xdr:nvGraphicFramePr>
        <xdr:cNvPr id="17" name="Gráfico 16">
          <a:extLst>
            <a:ext uri="{FF2B5EF4-FFF2-40B4-BE49-F238E27FC236}">
              <a16:creationId xmlns:a16="http://schemas.microsoft.com/office/drawing/2014/main" id="{00000000-0008-0000-0400-000011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133350</xdr:colOff>
      <xdr:row>67</xdr:row>
      <xdr:rowOff>95251</xdr:rowOff>
    </xdr:from>
    <xdr:to>
      <xdr:col>6</xdr:col>
      <xdr:colOff>545245</xdr:colOff>
      <xdr:row>75</xdr:row>
      <xdr:rowOff>133350</xdr:rowOff>
    </xdr:to>
    <xdr:graphicFrame macro="">
      <xdr:nvGraphicFramePr>
        <xdr:cNvPr id="18" name="Gráfico 17">
          <a:extLst>
            <a:ext uri="{FF2B5EF4-FFF2-40B4-BE49-F238E27FC236}">
              <a16:creationId xmlns:a16="http://schemas.microsoft.com/office/drawing/2014/main" id="{00000000-0008-0000-0400-00001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58190</xdr:colOff>
      <xdr:row>81</xdr:row>
      <xdr:rowOff>95251</xdr:rowOff>
    </xdr:from>
    <xdr:to>
      <xdr:col>6</xdr:col>
      <xdr:colOff>542923</xdr:colOff>
      <xdr:row>89</xdr:row>
      <xdr:rowOff>133350</xdr:rowOff>
    </xdr:to>
    <xdr:graphicFrame macro="">
      <xdr:nvGraphicFramePr>
        <xdr:cNvPr id="19" name="Gráfico 18">
          <a:extLst>
            <a:ext uri="{FF2B5EF4-FFF2-40B4-BE49-F238E27FC236}">
              <a16:creationId xmlns:a16="http://schemas.microsoft.com/office/drawing/2014/main" id="{00000000-0008-0000-0400-00001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133350</xdr:colOff>
      <xdr:row>91</xdr:row>
      <xdr:rowOff>95251</xdr:rowOff>
    </xdr:from>
    <xdr:to>
      <xdr:col>6</xdr:col>
      <xdr:colOff>545245</xdr:colOff>
      <xdr:row>99</xdr:row>
      <xdr:rowOff>133350</xdr:rowOff>
    </xdr:to>
    <xdr:graphicFrame macro="">
      <xdr:nvGraphicFramePr>
        <xdr:cNvPr id="20" name="Gráfico 19">
          <a:extLst>
            <a:ext uri="{FF2B5EF4-FFF2-40B4-BE49-F238E27FC236}">
              <a16:creationId xmlns:a16="http://schemas.microsoft.com/office/drawing/2014/main" id="{00000000-0008-0000-0400-00001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58190</xdr:colOff>
      <xdr:row>105</xdr:row>
      <xdr:rowOff>95251</xdr:rowOff>
    </xdr:from>
    <xdr:to>
      <xdr:col>6</xdr:col>
      <xdr:colOff>542923</xdr:colOff>
      <xdr:row>113</xdr:row>
      <xdr:rowOff>133350</xdr:rowOff>
    </xdr:to>
    <xdr:graphicFrame macro="">
      <xdr:nvGraphicFramePr>
        <xdr:cNvPr id="21" name="Gráfico 20">
          <a:extLst>
            <a:ext uri="{FF2B5EF4-FFF2-40B4-BE49-F238E27FC236}">
              <a16:creationId xmlns:a16="http://schemas.microsoft.com/office/drawing/2014/main" id="{00000000-0008-0000-0400-00001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133350</xdr:colOff>
      <xdr:row>115</xdr:row>
      <xdr:rowOff>95251</xdr:rowOff>
    </xdr:from>
    <xdr:to>
      <xdr:col>6</xdr:col>
      <xdr:colOff>545245</xdr:colOff>
      <xdr:row>123</xdr:row>
      <xdr:rowOff>133350</xdr:rowOff>
    </xdr:to>
    <xdr:graphicFrame macro="">
      <xdr:nvGraphicFramePr>
        <xdr:cNvPr id="22" name="Gráfico 21">
          <a:extLst>
            <a:ext uri="{FF2B5EF4-FFF2-40B4-BE49-F238E27FC236}">
              <a16:creationId xmlns:a16="http://schemas.microsoft.com/office/drawing/2014/main" id="{00000000-0008-0000-0400-00001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0</xdr:colOff>
      <xdr:row>28</xdr:row>
      <xdr:rowOff>19049</xdr:rowOff>
    </xdr:from>
    <xdr:to>
      <xdr:col>8</xdr:col>
      <xdr:colOff>466726</xdr:colOff>
      <xdr:row>29</xdr:row>
      <xdr:rowOff>0</xdr:rowOff>
    </xdr:to>
    <xdr:sp macro="" textlink="">
      <xdr:nvSpPr>
        <xdr:cNvPr id="24" name="Forma livre 23">
          <a:extLst>
            <a:ext uri="{FF2B5EF4-FFF2-40B4-BE49-F238E27FC236}">
              <a16:creationId xmlns:a16="http://schemas.microsoft.com/office/drawing/2014/main" id="{00000000-0008-0000-0400-000018000000}"/>
            </a:ext>
          </a:extLst>
        </xdr:cNvPr>
        <xdr:cNvSpPr/>
      </xdr:nvSpPr>
      <xdr:spPr>
        <a:xfrm flipV="1">
          <a:off x="38101" y="6115049"/>
          <a:ext cx="7524750" cy="104776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0</xdr:col>
      <xdr:colOff>0</xdr:colOff>
      <xdr:row>4</xdr:row>
      <xdr:rowOff>0</xdr:rowOff>
    </xdr:from>
    <xdr:to>
      <xdr:col>8</xdr:col>
      <xdr:colOff>466725</xdr:colOff>
      <xdr:row>4</xdr:row>
      <xdr:rowOff>104776</xdr:rowOff>
    </xdr:to>
    <xdr:sp macro="" textlink="">
      <xdr:nvSpPr>
        <xdr:cNvPr id="26" name="Forma livre 25">
          <a:extLst>
            <a:ext uri="{FF2B5EF4-FFF2-40B4-BE49-F238E27FC236}">
              <a16:creationId xmlns:a16="http://schemas.microsoft.com/office/drawing/2014/main" id="{00000000-0008-0000-0400-00001A000000}"/>
            </a:ext>
          </a:extLst>
        </xdr:cNvPr>
        <xdr:cNvSpPr/>
      </xdr:nvSpPr>
      <xdr:spPr>
        <a:xfrm flipV="1">
          <a:off x="38100" y="1143000"/>
          <a:ext cx="7524750" cy="104776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0</xdr:col>
      <xdr:colOff>0</xdr:colOff>
      <xdr:row>52</xdr:row>
      <xdr:rowOff>0</xdr:rowOff>
    </xdr:from>
    <xdr:to>
      <xdr:col>8</xdr:col>
      <xdr:colOff>466725</xdr:colOff>
      <xdr:row>52</xdr:row>
      <xdr:rowOff>104776</xdr:rowOff>
    </xdr:to>
    <xdr:sp macro="" textlink="">
      <xdr:nvSpPr>
        <xdr:cNvPr id="27" name="Forma livre 26">
          <a:extLst>
            <a:ext uri="{FF2B5EF4-FFF2-40B4-BE49-F238E27FC236}">
              <a16:creationId xmlns:a16="http://schemas.microsoft.com/office/drawing/2014/main" id="{00000000-0008-0000-0400-00001B000000}"/>
            </a:ext>
          </a:extLst>
        </xdr:cNvPr>
        <xdr:cNvSpPr/>
      </xdr:nvSpPr>
      <xdr:spPr>
        <a:xfrm flipV="1">
          <a:off x="38100" y="10982325"/>
          <a:ext cx="7524750" cy="104776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0</xdr:col>
      <xdr:colOff>0</xdr:colOff>
      <xdr:row>76</xdr:row>
      <xdr:rowOff>9525</xdr:rowOff>
    </xdr:from>
    <xdr:to>
      <xdr:col>8</xdr:col>
      <xdr:colOff>552450</xdr:colOff>
      <xdr:row>77</xdr:row>
      <xdr:rowOff>9526</xdr:rowOff>
    </xdr:to>
    <xdr:sp macro="" textlink="">
      <xdr:nvSpPr>
        <xdr:cNvPr id="29" name="Forma livre 28">
          <a:extLst>
            <a:ext uri="{FF2B5EF4-FFF2-40B4-BE49-F238E27FC236}">
              <a16:creationId xmlns:a16="http://schemas.microsoft.com/office/drawing/2014/main" id="{00000000-0008-0000-0400-00001D000000}"/>
            </a:ext>
          </a:extLst>
        </xdr:cNvPr>
        <xdr:cNvSpPr/>
      </xdr:nvSpPr>
      <xdr:spPr>
        <a:xfrm flipV="1">
          <a:off x="0" y="15916275"/>
          <a:ext cx="7524750" cy="104776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0</xdr:col>
      <xdr:colOff>0</xdr:colOff>
      <xdr:row>100</xdr:row>
      <xdr:rowOff>0</xdr:rowOff>
    </xdr:from>
    <xdr:to>
      <xdr:col>8</xdr:col>
      <xdr:colOff>476250</xdr:colOff>
      <xdr:row>100</xdr:row>
      <xdr:rowOff>104776</xdr:rowOff>
    </xdr:to>
    <xdr:sp macro="" textlink="">
      <xdr:nvSpPr>
        <xdr:cNvPr id="30" name="Forma livre 29">
          <a:extLst>
            <a:ext uri="{FF2B5EF4-FFF2-40B4-BE49-F238E27FC236}">
              <a16:creationId xmlns:a16="http://schemas.microsoft.com/office/drawing/2014/main" id="{00000000-0008-0000-0400-00001E000000}"/>
            </a:ext>
          </a:extLst>
        </xdr:cNvPr>
        <xdr:cNvSpPr/>
      </xdr:nvSpPr>
      <xdr:spPr>
        <a:xfrm flipV="1">
          <a:off x="47625" y="20774025"/>
          <a:ext cx="7524750" cy="104776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0</xdr:col>
      <xdr:colOff>0</xdr:colOff>
      <xdr:row>124</xdr:row>
      <xdr:rowOff>9525</xdr:rowOff>
    </xdr:from>
    <xdr:to>
      <xdr:col>8</xdr:col>
      <xdr:colOff>466725</xdr:colOff>
      <xdr:row>124</xdr:row>
      <xdr:rowOff>114301</xdr:rowOff>
    </xdr:to>
    <xdr:sp macro="" textlink="">
      <xdr:nvSpPr>
        <xdr:cNvPr id="31" name="Forma livre 30">
          <a:extLst>
            <a:ext uri="{FF2B5EF4-FFF2-40B4-BE49-F238E27FC236}">
              <a16:creationId xmlns:a16="http://schemas.microsoft.com/office/drawing/2014/main" id="{00000000-0008-0000-0400-00001F000000}"/>
            </a:ext>
          </a:extLst>
        </xdr:cNvPr>
        <xdr:cNvSpPr/>
      </xdr:nvSpPr>
      <xdr:spPr>
        <a:xfrm flipV="1">
          <a:off x="38100" y="25736550"/>
          <a:ext cx="7524750" cy="104776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7</xdr:col>
      <xdr:colOff>476251</xdr:colOff>
      <xdr:row>2</xdr:row>
      <xdr:rowOff>190499</xdr:rowOff>
    </xdr:from>
    <xdr:to>
      <xdr:col>7</xdr:col>
      <xdr:colOff>560244</xdr:colOff>
      <xdr:row>28</xdr:row>
      <xdr:rowOff>62382</xdr:rowOff>
    </xdr:to>
    <xdr:sp macro="" textlink="">
      <xdr:nvSpPr>
        <xdr:cNvPr id="33" name="Forma livre 32">
          <a:extLst>
            <a:ext uri="{FF2B5EF4-FFF2-40B4-BE49-F238E27FC236}">
              <a16:creationId xmlns:a16="http://schemas.microsoft.com/office/drawing/2014/main" id="{00000000-0008-0000-0400-000021000000}"/>
            </a:ext>
          </a:extLst>
        </xdr:cNvPr>
        <xdr:cNvSpPr/>
      </xdr:nvSpPr>
      <xdr:spPr>
        <a:xfrm rot="5400000" flipV="1">
          <a:off x="4405295" y="2980910"/>
          <a:ext cx="4902815" cy="83993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7</xdr:col>
      <xdr:colOff>476251</xdr:colOff>
      <xdr:row>28</xdr:row>
      <xdr:rowOff>70141</xdr:rowOff>
    </xdr:from>
    <xdr:to>
      <xdr:col>7</xdr:col>
      <xdr:colOff>577561</xdr:colOff>
      <xdr:row>52</xdr:row>
      <xdr:rowOff>26842</xdr:rowOff>
    </xdr:to>
    <xdr:sp macro="" textlink="">
      <xdr:nvSpPr>
        <xdr:cNvPr id="34" name="Forma livre 33">
          <a:extLst>
            <a:ext uri="{FF2B5EF4-FFF2-40B4-BE49-F238E27FC236}">
              <a16:creationId xmlns:a16="http://schemas.microsoft.com/office/drawing/2014/main" id="{00000000-0008-0000-0400-000022000000}"/>
            </a:ext>
          </a:extLst>
        </xdr:cNvPr>
        <xdr:cNvSpPr/>
      </xdr:nvSpPr>
      <xdr:spPr>
        <a:xfrm rot="5400000" flipV="1">
          <a:off x="4445147" y="7851632"/>
          <a:ext cx="4840428" cy="101310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7</xdr:col>
      <xdr:colOff>476251</xdr:colOff>
      <xdr:row>52</xdr:row>
      <xdr:rowOff>25980</xdr:rowOff>
    </xdr:from>
    <xdr:to>
      <xdr:col>7</xdr:col>
      <xdr:colOff>577563</xdr:colOff>
      <xdr:row>76</xdr:row>
      <xdr:rowOff>45031</xdr:rowOff>
    </xdr:to>
    <xdr:sp macro="" textlink="">
      <xdr:nvSpPr>
        <xdr:cNvPr id="35" name="Forma livre 34">
          <a:extLst>
            <a:ext uri="{FF2B5EF4-FFF2-40B4-BE49-F238E27FC236}">
              <a16:creationId xmlns:a16="http://schemas.microsoft.com/office/drawing/2014/main" id="{00000000-0008-0000-0400-000023000000}"/>
            </a:ext>
          </a:extLst>
        </xdr:cNvPr>
        <xdr:cNvSpPr/>
      </xdr:nvSpPr>
      <xdr:spPr>
        <a:xfrm rot="5400000" flipV="1">
          <a:off x="4392325" y="12744020"/>
          <a:ext cx="4946074" cy="101312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7</xdr:col>
      <xdr:colOff>476251</xdr:colOff>
      <xdr:row>76</xdr:row>
      <xdr:rowOff>53690</xdr:rowOff>
    </xdr:from>
    <xdr:to>
      <xdr:col>7</xdr:col>
      <xdr:colOff>569772</xdr:colOff>
      <xdr:row>99</xdr:row>
      <xdr:rowOff>123825</xdr:rowOff>
    </xdr:to>
    <xdr:sp macro="" textlink="">
      <xdr:nvSpPr>
        <xdr:cNvPr id="37" name="Forma livre 36">
          <a:extLst>
            <a:ext uri="{FF2B5EF4-FFF2-40B4-BE49-F238E27FC236}">
              <a16:creationId xmlns:a16="http://schemas.microsoft.com/office/drawing/2014/main" id="{00000000-0008-0000-0400-000025000000}"/>
            </a:ext>
          </a:extLst>
        </xdr:cNvPr>
        <xdr:cNvSpPr/>
      </xdr:nvSpPr>
      <xdr:spPr>
        <a:xfrm rot="5400000" flipV="1">
          <a:off x="4488445" y="17602633"/>
          <a:ext cx="4746044" cy="93521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7</xdr:col>
      <xdr:colOff>476250</xdr:colOff>
      <xdr:row>99</xdr:row>
      <xdr:rowOff>152400</xdr:rowOff>
    </xdr:from>
    <xdr:to>
      <xdr:col>7</xdr:col>
      <xdr:colOff>566737</xdr:colOff>
      <xdr:row>123</xdr:row>
      <xdr:rowOff>171450</xdr:rowOff>
    </xdr:to>
    <xdr:sp macro="" textlink="">
      <xdr:nvSpPr>
        <xdr:cNvPr id="38" name="Forma livre 37">
          <a:extLst>
            <a:ext uri="{FF2B5EF4-FFF2-40B4-BE49-F238E27FC236}">
              <a16:creationId xmlns:a16="http://schemas.microsoft.com/office/drawing/2014/main" id="{00000000-0008-0000-0400-000026000000}"/>
            </a:ext>
          </a:extLst>
        </xdr:cNvPr>
        <xdr:cNvSpPr/>
      </xdr:nvSpPr>
      <xdr:spPr>
        <a:xfrm rot="5400000" flipV="1">
          <a:off x="4398169" y="23176706"/>
          <a:ext cx="4972050" cy="90487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8</xdr:col>
      <xdr:colOff>123825</xdr:colOff>
      <xdr:row>3</xdr:row>
      <xdr:rowOff>0</xdr:rowOff>
    </xdr:from>
    <xdr:to>
      <xdr:col>8</xdr:col>
      <xdr:colOff>207818</xdr:colOff>
      <xdr:row>28</xdr:row>
      <xdr:rowOff>51954</xdr:rowOff>
    </xdr:to>
    <xdr:sp macro="" textlink="">
      <xdr:nvSpPr>
        <xdr:cNvPr id="39" name="Forma livre 38">
          <a:extLst>
            <a:ext uri="{FF2B5EF4-FFF2-40B4-BE49-F238E27FC236}">
              <a16:creationId xmlns:a16="http://schemas.microsoft.com/office/drawing/2014/main" id="{00000000-0008-0000-0400-000027000000}"/>
            </a:ext>
          </a:extLst>
        </xdr:cNvPr>
        <xdr:cNvSpPr/>
      </xdr:nvSpPr>
      <xdr:spPr>
        <a:xfrm rot="5400000" flipV="1">
          <a:off x="4664220" y="2975696"/>
          <a:ext cx="4892386" cy="83993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8</xdr:col>
      <xdr:colOff>123826</xdr:colOff>
      <xdr:row>28</xdr:row>
      <xdr:rowOff>60615</xdr:rowOff>
    </xdr:from>
    <xdr:to>
      <xdr:col>8</xdr:col>
      <xdr:colOff>225135</xdr:colOff>
      <xdr:row>52</xdr:row>
      <xdr:rowOff>17317</xdr:rowOff>
    </xdr:to>
    <xdr:sp macro="" textlink="">
      <xdr:nvSpPr>
        <xdr:cNvPr id="40" name="Forma livre 39">
          <a:extLst>
            <a:ext uri="{FF2B5EF4-FFF2-40B4-BE49-F238E27FC236}">
              <a16:creationId xmlns:a16="http://schemas.microsoft.com/office/drawing/2014/main" id="{00000000-0008-0000-0400-000028000000}"/>
            </a:ext>
          </a:extLst>
        </xdr:cNvPr>
        <xdr:cNvSpPr/>
      </xdr:nvSpPr>
      <xdr:spPr>
        <a:xfrm rot="5400000" flipV="1">
          <a:off x="4698857" y="7842107"/>
          <a:ext cx="4840429" cy="101309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8</xdr:col>
      <xdr:colOff>123827</xdr:colOff>
      <xdr:row>52</xdr:row>
      <xdr:rowOff>6931</xdr:rowOff>
    </xdr:from>
    <xdr:to>
      <xdr:col>8</xdr:col>
      <xdr:colOff>225139</xdr:colOff>
      <xdr:row>76</xdr:row>
      <xdr:rowOff>25980</xdr:rowOff>
    </xdr:to>
    <xdr:sp macro="" textlink="">
      <xdr:nvSpPr>
        <xdr:cNvPr id="41" name="Forma livre 40">
          <a:extLst>
            <a:ext uri="{FF2B5EF4-FFF2-40B4-BE49-F238E27FC236}">
              <a16:creationId xmlns:a16="http://schemas.microsoft.com/office/drawing/2014/main" id="{00000000-0008-0000-0400-000029000000}"/>
            </a:ext>
          </a:extLst>
        </xdr:cNvPr>
        <xdr:cNvSpPr/>
      </xdr:nvSpPr>
      <xdr:spPr>
        <a:xfrm rot="5400000" flipV="1">
          <a:off x="4646038" y="12724970"/>
          <a:ext cx="4946072" cy="101312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8</xdr:col>
      <xdr:colOff>114301</xdr:colOff>
      <xdr:row>76</xdr:row>
      <xdr:rowOff>34638</xdr:rowOff>
    </xdr:from>
    <xdr:to>
      <xdr:col>8</xdr:col>
      <xdr:colOff>207821</xdr:colOff>
      <xdr:row>99</xdr:row>
      <xdr:rowOff>104774</xdr:rowOff>
    </xdr:to>
    <xdr:sp macro="" textlink="">
      <xdr:nvSpPr>
        <xdr:cNvPr id="42" name="Forma livre 41">
          <a:extLst>
            <a:ext uri="{FF2B5EF4-FFF2-40B4-BE49-F238E27FC236}">
              <a16:creationId xmlns:a16="http://schemas.microsoft.com/office/drawing/2014/main" id="{00000000-0008-0000-0400-00002A000000}"/>
            </a:ext>
          </a:extLst>
        </xdr:cNvPr>
        <xdr:cNvSpPr/>
      </xdr:nvSpPr>
      <xdr:spPr>
        <a:xfrm rot="5400000" flipV="1">
          <a:off x="4732629" y="17583583"/>
          <a:ext cx="4746045" cy="93520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8</xdr:col>
      <xdr:colOff>114300</xdr:colOff>
      <xdr:row>99</xdr:row>
      <xdr:rowOff>152400</xdr:rowOff>
    </xdr:from>
    <xdr:to>
      <xdr:col>8</xdr:col>
      <xdr:colOff>204787</xdr:colOff>
      <xdr:row>123</xdr:row>
      <xdr:rowOff>171450</xdr:rowOff>
    </xdr:to>
    <xdr:sp macro="" textlink="">
      <xdr:nvSpPr>
        <xdr:cNvPr id="43" name="Forma livre 42">
          <a:extLst>
            <a:ext uri="{FF2B5EF4-FFF2-40B4-BE49-F238E27FC236}">
              <a16:creationId xmlns:a16="http://schemas.microsoft.com/office/drawing/2014/main" id="{00000000-0008-0000-0400-00002B000000}"/>
            </a:ext>
          </a:extLst>
        </xdr:cNvPr>
        <xdr:cNvSpPr/>
      </xdr:nvSpPr>
      <xdr:spPr>
        <a:xfrm rot="5400000" flipV="1">
          <a:off x="4645819" y="23176706"/>
          <a:ext cx="4972050" cy="90487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1</xdr:col>
      <xdr:colOff>58190</xdr:colOff>
      <xdr:row>130</xdr:row>
      <xdr:rowOff>95251</xdr:rowOff>
    </xdr:from>
    <xdr:to>
      <xdr:col>6</xdr:col>
      <xdr:colOff>542923</xdr:colOff>
      <xdr:row>138</xdr:row>
      <xdr:rowOff>133350</xdr:rowOff>
    </xdr:to>
    <xdr:graphicFrame macro="">
      <xdr:nvGraphicFramePr>
        <xdr:cNvPr id="32" name="Gráfico 31">
          <a:extLst>
            <a:ext uri="{FF2B5EF4-FFF2-40B4-BE49-F238E27FC236}">
              <a16:creationId xmlns:a16="http://schemas.microsoft.com/office/drawing/2014/main" id="{00000000-0008-0000-0400-000020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133350</xdr:colOff>
      <xdr:row>140</xdr:row>
      <xdr:rowOff>95251</xdr:rowOff>
    </xdr:from>
    <xdr:to>
      <xdr:col>6</xdr:col>
      <xdr:colOff>545245</xdr:colOff>
      <xdr:row>148</xdr:row>
      <xdr:rowOff>133350</xdr:rowOff>
    </xdr:to>
    <xdr:graphicFrame macro="">
      <xdr:nvGraphicFramePr>
        <xdr:cNvPr id="36" name="Gráfico 35">
          <a:extLst>
            <a:ext uri="{FF2B5EF4-FFF2-40B4-BE49-F238E27FC236}">
              <a16:creationId xmlns:a16="http://schemas.microsoft.com/office/drawing/2014/main" id="{00000000-0008-0000-0400-00002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</xdr:col>
      <xdr:colOff>58190</xdr:colOff>
      <xdr:row>154</xdr:row>
      <xdr:rowOff>95251</xdr:rowOff>
    </xdr:from>
    <xdr:to>
      <xdr:col>6</xdr:col>
      <xdr:colOff>542923</xdr:colOff>
      <xdr:row>162</xdr:row>
      <xdr:rowOff>133350</xdr:rowOff>
    </xdr:to>
    <xdr:graphicFrame macro="">
      <xdr:nvGraphicFramePr>
        <xdr:cNvPr id="44" name="Gráfico 43">
          <a:extLst>
            <a:ext uri="{FF2B5EF4-FFF2-40B4-BE49-F238E27FC236}">
              <a16:creationId xmlns:a16="http://schemas.microsoft.com/office/drawing/2014/main" id="{00000000-0008-0000-0400-00002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1</xdr:col>
      <xdr:colOff>133350</xdr:colOff>
      <xdr:row>164</xdr:row>
      <xdr:rowOff>95251</xdr:rowOff>
    </xdr:from>
    <xdr:to>
      <xdr:col>6</xdr:col>
      <xdr:colOff>545245</xdr:colOff>
      <xdr:row>172</xdr:row>
      <xdr:rowOff>133350</xdr:rowOff>
    </xdr:to>
    <xdr:graphicFrame macro="">
      <xdr:nvGraphicFramePr>
        <xdr:cNvPr id="45" name="Gráfico 44">
          <a:extLst>
            <a:ext uri="{FF2B5EF4-FFF2-40B4-BE49-F238E27FC236}">
              <a16:creationId xmlns:a16="http://schemas.microsoft.com/office/drawing/2014/main" id="{00000000-0008-0000-0400-00002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1</xdr:col>
      <xdr:colOff>58190</xdr:colOff>
      <xdr:row>178</xdr:row>
      <xdr:rowOff>95251</xdr:rowOff>
    </xdr:from>
    <xdr:to>
      <xdr:col>6</xdr:col>
      <xdr:colOff>542923</xdr:colOff>
      <xdr:row>186</xdr:row>
      <xdr:rowOff>133350</xdr:rowOff>
    </xdr:to>
    <xdr:graphicFrame macro="">
      <xdr:nvGraphicFramePr>
        <xdr:cNvPr id="46" name="Gráfico 45">
          <a:extLst>
            <a:ext uri="{FF2B5EF4-FFF2-40B4-BE49-F238E27FC236}">
              <a16:creationId xmlns:a16="http://schemas.microsoft.com/office/drawing/2014/main" id="{00000000-0008-0000-0400-00002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1</xdr:col>
      <xdr:colOff>133350</xdr:colOff>
      <xdr:row>188</xdr:row>
      <xdr:rowOff>95251</xdr:rowOff>
    </xdr:from>
    <xdr:to>
      <xdr:col>6</xdr:col>
      <xdr:colOff>545245</xdr:colOff>
      <xdr:row>196</xdr:row>
      <xdr:rowOff>133350</xdr:rowOff>
    </xdr:to>
    <xdr:graphicFrame macro="">
      <xdr:nvGraphicFramePr>
        <xdr:cNvPr id="47" name="Gráfico 46">
          <a:extLst>
            <a:ext uri="{FF2B5EF4-FFF2-40B4-BE49-F238E27FC236}">
              <a16:creationId xmlns:a16="http://schemas.microsoft.com/office/drawing/2014/main" id="{00000000-0008-0000-0400-00002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1</xdr:col>
      <xdr:colOff>58190</xdr:colOff>
      <xdr:row>202</xdr:row>
      <xdr:rowOff>95251</xdr:rowOff>
    </xdr:from>
    <xdr:to>
      <xdr:col>6</xdr:col>
      <xdr:colOff>542923</xdr:colOff>
      <xdr:row>210</xdr:row>
      <xdr:rowOff>133350</xdr:rowOff>
    </xdr:to>
    <xdr:graphicFrame macro="">
      <xdr:nvGraphicFramePr>
        <xdr:cNvPr id="48" name="Gráfico 47">
          <a:extLst>
            <a:ext uri="{FF2B5EF4-FFF2-40B4-BE49-F238E27FC236}">
              <a16:creationId xmlns:a16="http://schemas.microsoft.com/office/drawing/2014/main" id="{00000000-0008-0000-0400-000030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1</xdr:col>
      <xdr:colOff>133350</xdr:colOff>
      <xdr:row>212</xdr:row>
      <xdr:rowOff>95251</xdr:rowOff>
    </xdr:from>
    <xdr:to>
      <xdr:col>6</xdr:col>
      <xdr:colOff>545245</xdr:colOff>
      <xdr:row>220</xdr:row>
      <xdr:rowOff>133350</xdr:rowOff>
    </xdr:to>
    <xdr:graphicFrame macro="">
      <xdr:nvGraphicFramePr>
        <xdr:cNvPr id="49" name="Gráfico 48">
          <a:extLst>
            <a:ext uri="{FF2B5EF4-FFF2-40B4-BE49-F238E27FC236}">
              <a16:creationId xmlns:a16="http://schemas.microsoft.com/office/drawing/2014/main" id="{00000000-0008-0000-0400-000031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1</xdr:col>
      <xdr:colOff>58190</xdr:colOff>
      <xdr:row>226</xdr:row>
      <xdr:rowOff>95251</xdr:rowOff>
    </xdr:from>
    <xdr:to>
      <xdr:col>6</xdr:col>
      <xdr:colOff>542923</xdr:colOff>
      <xdr:row>234</xdr:row>
      <xdr:rowOff>133350</xdr:rowOff>
    </xdr:to>
    <xdr:graphicFrame macro="">
      <xdr:nvGraphicFramePr>
        <xdr:cNvPr id="50" name="Gráfico 49">
          <a:extLst>
            <a:ext uri="{FF2B5EF4-FFF2-40B4-BE49-F238E27FC236}">
              <a16:creationId xmlns:a16="http://schemas.microsoft.com/office/drawing/2014/main" id="{00000000-0008-0000-0400-00003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1</xdr:col>
      <xdr:colOff>133350</xdr:colOff>
      <xdr:row>236</xdr:row>
      <xdr:rowOff>95251</xdr:rowOff>
    </xdr:from>
    <xdr:to>
      <xdr:col>6</xdr:col>
      <xdr:colOff>545245</xdr:colOff>
      <xdr:row>244</xdr:row>
      <xdr:rowOff>133350</xdr:rowOff>
    </xdr:to>
    <xdr:graphicFrame macro="">
      <xdr:nvGraphicFramePr>
        <xdr:cNvPr id="51" name="Gráfico 50">
          <a:extLst>
            <a:ext uri="{FF2B5EF4-FFF2-40B4-BE49-F238E27FC236}">
              <a16:creationId xmlns:a16="http://schemas.microsoft.com/office/drawing/2014/main" id="{00000000-0008-0000-0400-00003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0</xdr:col>
      <xdr:colOff>0</xdr:colOff>
      <xdr:row>149</xdr:row>
      <xdr:rowOff>19049</xdr:rowOff>
    </xdr:from>
    <xdr:to>
      <xdr:col>8</xdr:col>
      <xdr:colOff>466726</xdr:colOff>
      <xdr:row>150</xdr:row>
      <xdr:rowOff>0</xdr:rowOff>
    </xdr:to>
    <xdr:sp macro="" textlink="">
      <xdr:nvSpPr>
        <xdr:cNvPr id="52" name="Forma livre 51">
          <a:extLst>
            <a:ext uri="{FF2B5EF4-FFF2-40B4-BE49-F238E27FC236}">
              <a16:creationId xmlns:a16="http://schemas.microsoft.com/office/drawing/2014/main" id="{00000000-0008-0000-0400-000034000000}"/>
            </a:ext>
          </a:extLst>
        </xdr:cNvPr>
        <xdr:cNvSpPr/>
      </xdr:nvSpPr>
      <xdr:spPr>
        <a:xfrm flipV="1">
          <a:off x="0" y="5430981"/>
          <a:ext cx="7402658" cy="102178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0</xdr:col>
      <xdr:colOff>0</xdr:colOff>
      <xdr:row>173</xdr:row>
      <xdr:rowOff>0</xdr:rowOff>
    </xdr:from>
    <xdr:to>
      <xdr:col>8</xdr:col>
      <xdr:colOff>466725</xdr:colOff>
      <xdr:row>173</xdr:row>
      <xdr:rowOff>104776</xdr:rowOff>
    </xdr:to>
    <xdr:sp macro="" textlink="">
      <xdr:nvSpPr>
        <xdr:cNvPr id="53" name="Forma livre 52">
          <a:extLst>
            <a:ext uri="{FF2B5EF4-FFF2-40B4-BE49-F238E27FC236}">
              <a16:creationId xmlns:a16="http://schemas.microsoft.com/office/drawing/2014/main" id="{00000000-0008-0000-0400-000035000000}"/>
            </a:ext>
          </a:extLst>
        </xdr:cNvPr>
        <xdr:cNvSpPr/>
      </xdr:nvSpPr>
      <xdr:spPr>
        <a:xfrm flipV="1">
          <a:off x="0" y="10295659"/>
          <a:ext cx="7402657" cy="104776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0</xdr:col>
      <xdr:colOff>0</xdr:colOff>
      <xdr:row>197</xdr:row>
      <xdr:rowOff>9525</xdr:rowOff>
    </xdr:from>
    <xdr:to>
      <xdr:col>8</xdr:col>
      <xdr:colOff>552450</xdr:colOff>
      <xdr:row>198</xdr:row>
      <xdr:rowOff>9526</xdr:rowOff>
    </xdr:to>
    <xdr:sp macro="" textlink="">
      <xdr:nvSpPr>
        <xdr:cNvPr id="54" name="Forma livre 53">
          <a:extLst>
            <a:ext uri="{FF2B5EF4-FFF2-40B4-BE49-F238E27FC236}">
              <a16:creationId xmlns:a16="http://schemas.microsoft.com/office/drawing/2014/main" id="{00000000-0008-0000-0400-000036000000}"/>
            </a:ext>
          </a:extLst>
        </xdr:cNvPr>
        <xdr:cNvSpPr/>
      </xdr:nvSpPr>
      <xdr:spPr>
        <a:xfrm flipV="1">
          <a:off x="0" y="15232207"/>
          <a:ext cx="7488382" cy="103910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0</xdr:col>
      <xdr:colOff>0</xdr:colOff>
      <xdr:row>221</xdr:row>
      <xdr:rowOff>0</xdr:rowOff>
    </xdr:from>
    <xdr:to>
      <xdr:col>8</xdr:col>
      <xdr:colOff>476250</xdr:colOff>
      <xdr:row>221</xdr:row>
      <xdr:rowOff>104776</xdr:rowOff>
    </xdr:to>
    <xdr:sp macro="" textlink="">
      <xdr:nvSpPr>
        <xdr:cNvPr id="55" name="Forma livre 54">
          <a:extLst>
            <a:ext uri="{FF2B5EF4-FFF2-40B4-BE49-F238E27FC236}">
              <a16:creationId xmlns:a16="http://schemas.microsoft.com/office/drawing/2014/main" id="{00000000-0008-0000-0400-000037000000}"/>
            </a:ext>
          </a:extLst>
        </xdr:cNvPr>
        <xdr:cNvSpPr/>
      </xdr:nvSpPr>
      <xdr:spPr>
        <a:xfrm flipV="1">
          <a:off x="0" y="20089091"/>
          <a:ext cx="7412182" cy="104776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0</xdr:col>
      <xdr:colOff>0</xdr:colOff>
      <xdr:row>245</xdr:row>
      <xdr:rowOff>9525</xdr:rowOff>
    </xdr:from>
    <xdr:to>
      <xdr:col>8</xdr:col>
      <xdr:colOff>466725</xdr:colOff>
      <xdr:row>245</xdr:row>
      <xdr:rowOff>114301</xdr:rowOff>
    </xdr:to>
    <xdr:sp macro="" textlink="">
      <xdr:nvSpPr>
        <xdr:cNvPr id="56" name="Forma livre 55">
          <a:extLst>
            <a:ext uri="{FF2B5EF4-FFF2-40B4-BE49-F238E27FC236}">
              <a16:creationId xmlns:a16="http://schemas.microsoft.com/office/drawing/2014/main" id="{00000000-0008-0000-0400-000038000000}"/>
            </a:ext>
          </a:extLst>
        </xdr:cNvPr>
        <xdr:cNvSpPr/>
      </xdr:nvSpPr>
      <xdr:spPr>
        <a:xfrm flipV="1">
          <a:off x="0" y="25051616"/>
          <a:ext cx="7402657" cy="104776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7</xdr:col>
      <xdr:colOff>476251</xdr:colOff>
      <xdr:row>149</xdr:row>
      <xdr:rowOff>70141</xdr:rowOff>
    </xdr:from>
    <xdr:to>
      <xdr:col>7</xdr:col>
      <xdr:colOff>577561</xdr:colOff>
      <xdr:row>173</xdr:row>
      <xdr:rowOff>26842</xdr:rowOff>
    </xdr:to>
    <xdr:sp macro="" textlink="">
      <xdr:nvSpPr>
        <xdr:cNvPr id="57" name="Forma livre 56">
          <a:extLst>
            <a:ext uri="{FF2B5EF4-FFF2-40B4-BE49-F238E27FC236}">
              <a16:creationId xmlns:a16="http://schemas.microsoft.com/office/drawing/2014/main" id="{00000000-0008-0000-0400-000039000000}"/>
            </a:ext>
          </a:extLst>
        </xdr:cNvPr>
        <xdr:cNvSpPr/>
      </xdr:nvSpPr>
      <xdr:spPr>
        <a:xfrm rot="5400000" flipV="1">
          <a:off x="4436487" y="7851632"/>
          <a:ext cx="4840428" cy="101310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7</xdr:col>
      <xdr:colOff>476251</xdr:colOff>
      <xdr:row>173</xdr:row>
      <xdr:rowOff>25980</xdr:rowOff>
    </xdr:from>
    <xdr:to>
      <xdr:col>7</xdr:col>
      <xdr:colOff>577563</xdr:colOff>
      <xdr:row>197</xdr:row>
      <xdr:rowOff>45031</xdr:rowOff>
    </xdr:to>
    <xdr:sp macro="" textlink="">
      <xdr:nvSpPr>
        <xdr:cNvPr id="58" name="Forma livre 57">
          <a:extLst>
            <a:ext uri="{FF2B5EF4-FFF2-40B4-BE49-F238E27FC236}">
              <a16:creationId xmlns:a16="http://schemas.microsoft.com/office/drawing/2014/main" id="{00000000-0008-0000-0400-00003A000000}"/>
            </a:ext>
          </a:extLst>
        </xdr:cNvPr>
        <xdr:cNvSpPr/>
      </xdr:nvSpPr>
      <xdr:spPr>
        <a:xfrm rot="5400000" flipV="1">
          <a:off x="4383665" y="12744020"/>
          <a:ext cx="4946074" cy="101312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7</xdr:col>
      <xdr:colOff>476251</xdr:colOff>
      <xdr:row>197</xdr:row>
      <xdr:rowOff>53690</xdr:rowOff>
    </xdr:from>
    <xdr:to>
      <xdr:col>7</xdr:col>
      <xdr:colOff>569772</xdr:colOff>
      <xdr:row>220</xdr:row>
      <xdr:rowOff>123825</xdr:rowOff>
    </xdr:to>
    <xdr:sp macro="" textlink="">
      <xdr:nvSpPr>
        <xdr:cNvPr id="59" name="Forma livre 58">
          <a:extLst>
            <a:ext uri="{FF2B5EF4-FFF2-40B4-BE49-F238E27FC236}">
              <a16:creationId xmlns:a16="http://schemas.microsoft.com/office/drawing/2014/main" id="{00000000-0008-0000-0400-00003B000000}"/>
            </a:ext>
          </a:extLst>
        </xdr:cNvPr>
        <xdr:cNvSpPr/>
      </xdr:nvSpPr>
      <xdr:spPr>
        <a:xfrm rot="5400000" flipV="1">
          <a:off x="4479785" y="17602633"/>
          <a:ext cx="4746044" cy="93521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7</xdr:col>
      <xdr:colOff>476250</xdr:colOff>
      <xdr:row>220</xdr:row>
      <xdr:rowOff>152400</xdr:rowOff>
    </xdr:from>
    <xdr:to>
      <xdr:col>7</xdr:col>
      <xdr:colOff>566737</xdr:colOff>
      <xdr:row>244</xdr:row>
      <xdr:rowOff>171450</xdr:rowOff>
    </xdr:to>
    <xdr:sp macro="" textlink="">
      <xdr:nvSpPr>
        <xdr:cNvPr id="60" name="Forma livre 59">
          <a:extLst>
            <a:ext uri="{FF2B5EF4-FFF2-40B4-BE49-F238E27FC236}">
              <a16:creationId xmlns:a16="http://schemas.microsoft.com/office/drawing/2014/main" id="{00000000-0008-0000-0400-00003C000000}"/>
            </a:ext>
          </a:extLst>
        </xdr:cNvPr>
        <xdr:cNvSpPr/>
      </xdr:nvSpPr>
      <xdr:spPr>
        <a:xfrm rot="5400000" flipV="1">
          <a:off x="4365264" y="22491772"/>
          <a:ext cx="4972050" cy="90487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8</xdr:col>
      <xdr:colOff>123826</xdr:colOff>
      <xdr:row>149</xdr:row>
      <xdr:rowOff>60615</xdr:rowOff>
    </xdr:from>
    <xdr:to>
      <xdr:col>8</xdr:col>
      <xdr:colOff>225135</xdr:colOff>
      <xdr:row>173</xdr:row>
      <xdr:rowOff>17317</xdr:rowOff>
    </xdr:to>
    <xdr:sp macro="" textlink="">
      <xdr:nvSpPr>
        <xdr:cNvPr id="61" name="Forma livre 60">
          <a:extLst>
            <a:ext uri="{FF2B5EF4-FFF2-40B4-BE49-F238E27FC236}">
              <a16:creationId xmlns:a16="http://schemas.microsoft.com/office/drawing/2014/main" id="{00000000-0008-0000-0400-00003D000000}"/>
            </a:ext>
          </a:extLst>
        </xdr:cNvPr>
        <xdr:cNvSpPr/>
      </xdr:nvSpPr>
      <xdr:spPr>
        <a:xfrm rot="5400000" flipV="1">
          <a:off x="4690198" y="7842107"/>
          <a:ext cx="4840429" cy="101309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8</xdr:col>
      <xdr:colOff>123827</xdr:colOff>
      <xdr:row>173</xdr:row>
      <xdr:rowOff>6931</xdr:rowOff>
    </xdr:from>
    <xdr:to>
      <xdr:col>8</xdr:col>
      <xdr:colOff>225139</xdr:colOff>
      <xdr:row>197</xdr:row>
      <xdr:rowOff>25980</xdr:rowOff>
    </xdr:to>
    <xdr:sp macro="" textlink="">
      <xdr:nvSpPr>
        <xdr:cNvPr id="62" name="Forma livre 61">
          <a:extLst>
            <a:ext uri="{FF2B5EF4-FFF2-40B4-BE49-F238E27FC236}">
              <a16:creationId xmlns:a16="http://schemas.microsoft.com/office/drawing/2014/main" id="{00000000-0008-0000-0400-00003E000000}"/>
            </a:ext>
          </a:extLst>
        </xdr:cNvPr>
        <xdr:cNvSpPr/>
      </xdr:nvSpPr>
      <xdr:spPr>
        <a:xfrm rot="5400000" flipV="1">
          <a:off x="4637379" y="12724970"/>
          <a:ext cx="4946072" cy="101312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8</xdr:col>
      <xdr:colOff>114301</xdr:colOff>
      <xdr:row>197</xdr:row>
      <xdr:rowOff>34638</xdr:rowOff>
    </xdr:from>
    <xdr:to>
      <xdr:col>8</xdr:col>
      <xdr:colOff>207821</xdr:colOff>
      <xdr:row>220</xdr:row>
      <xdr:rowOff>104774</xdr:rowOff>
    </xdr:to>
    <xdr:sp macro="" textlink="">
      <xdr:nvSpPr>
        <xdr:cNvPr id="63" name="Forma livre 62">
          <a:extLst>
            <a:ext uri="{FF2B5EF4-FFF2-40B4-BE49-F238E27FC236}">
              <a16:creationId xmlns:a16="http://schemas.microsoft.com/office/drawing/2014/main" id="{00000000-0008-0000-0400-00003F000000}"/>
            </a:ext>
          </a:extLst>
        </xdr:cNvPr>
        <xdr:cNvSpPr/>
      </xdr:nvSpPr>
      <xdr:spPr>
        <a:xfrm rot="5400000" flipV="1">
          <a:off x="4723970" y="17583583"/>
          <a:ext cx="4746045" cy="93520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8</xdr:col>
      <xdr:colOff>114300</xdr:colOff>
      <xdr:row>220</xdr:row>
      <xdr:rowOff>152400</xdr:rowOff>
    </xdr:from>
    <xdr:to>
      <xdr:col>8</xdr:col>
      <xdr:colOff>204787</xdr:colOff>
      <xdr:row>244</xdr:row>
      <xdr:rowOff>171450</xdr:rowOff>
    </xdr:to>
    <xdr:sp macro="" textlink="">
      <xdr:nvSpPr>
        <xdr:cNvPr id="64" name="Forma livre 63">
          <a:extLst>
            <a:ext uri="{FF2B5EF4-FFF2-40B4-BE49-F238E27FC236}">
              <a16:creationId xmlns:a16="http://schemas.microsoft.com/office/drawing/2014/main" id="{00000000-0008-0000-0400-000040000000}"/>
            </a:ext>
          </a:extLst>
        </xdr:cNvPr>
        <xdr:cNvSpPr/>
      </xdr:nvSpPr>
      <xdr:spPr>
        <a:xfrm rot="5400000" flipV="1">
          <a:off x="4609451" y="22491772"/>
          <a:ext cx="4972050" cy="90487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10</xdr:row>
      <xdr:rowOff>19050</xdr:rowOff>
    </xdr:from>
    <xdr:to>
      <xdr:col>4</xdr:col>
      <xdr:colOff>609599</xdr:colOff>
      <xdr:row>24</xdr:row>
      <xdr:rowOff>95250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409574</xdr:colOff>
      <xdr:row>10</xdr:row>
      <xdr:rowOff>19050</xdr:rowOff>
    </xdr:from>
    <xdr:to>
      <xdr:col>14</xdr:col>
      <xdr:colOff>95249</xdr:colOff>
      <xdr:row>24</xdr:row>
      <xdr:rowOff>95250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30</xdr:row>
      <xdr:rowOff>133350</xdr:rowOff>
    </xdr:from>
    <xdr:to>
      <xdr:col>5</xdr:col>
      <xdr:colOff>38100</xdr:colOff>
      <xdr:row>45</xdr:row>
      <xdr:rowOff>19050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</xdr:col>
      <xdr:colOff>600075</xdr:colOff>
      <xdr:row>30</xdr:row>
      <xdr:rowOff>133350</xdr:rowOff>
    </xdr:from>
    <xdr:to>
      <xdr:col>14</xdr:col>
      <xdr:colOff>142875</xdr:colOff>
      <xdr:row>45</xdr:row>
      <xdr:rowOff>19050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51</xdr:row>
      <xdr:rowOff>104775</xdr:rowOff>
    </xdr:from>
    <xdr:to>
      <xdr:col>5</xdr:col>
      <xdr:colOff>0</xdr:colOff>
      <xdr:row>65</xdr:row>
      <xdr:rowOff>180975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5</xdr:col>
      <xdr:colOff>514349</xdr:colOff>
      <xdr:row>51</xdr:row>
      <xdr:rowOff>47625</xdr:rowOff>
    </xdr:from>
    <xdr:to>
      <xdr:col>14</xdr:col>
      <xdr:colOff>123825</xdr:colOff>
      <xdr:row>65</xdr:row>
      <xdr:rowOff>123825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oneCellAnchor>
    <xdr:from>
      <xdr:col>2</xdr:col>
      <xdr:colOff>314325</xdr:colOff>
      <xdr:row>0</xdr:row>
      <xdr:rowOff>114300</xdr:rowOff>
    </xdr:from>
    <xdr:ext cx="7543800" cy="857250"/>
    <xdr:sp macro="" textlink="" fLocksText="0">
      <xdr:nvSpPr>
        <xdr:cNvPr id="10" name="CaixaDeTexto 9">
          <a:extLst>
            <a:ext uri="{FF2B5EF4-FFF2-40B4-BE49-F238E27FC236}">
              <a16:creationId xmlns:a16="http://schemas.microsoft.com/office/drawing/2014/main" id="{00000000-0008-0000-0500-00000A000000}"/>
            </a:ext>
          </a:extLst>
        </xdr:cNvPr>
        <xdr:cNvSpPr txBox="1"/>
      </xdr:nvSpPr>
      <xdr:spPr>
        <a:xfrm>
          <a:off x="3771900" y="114300"/>
          <a:ext cx="7543800" cy="85725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solidFill>
            <a:schemeClr val="tx2"/>
          </a:solidFill>
        </a:ln>
        <a:effectLst>
          <a:outerShdw blurRad="50800" dist="38100" dir="5400000" algn="t" rotWithShape="0">
            <a:prstClr val="black">
              <a:alpha val="40000"/>
            </a:prstClr>
          </a:outerShdw>
        </a:effectLst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clip" wrap="square" rtlCol="0" anchor="t">
          <a:noAutofit/>
        </a:bodyPr>
        <a:lstStyle/>
        <a:p>
          <a:pPr marL="0" indent="0"/>
          <a:r>
            <a:rPr lang="pt-BR" sz="1100" b="1" i="1">
              <a:solidFill>
                <a:schemeClr val="tx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rPr>
            <a:t>Dica: Esta aba é toda automatizada. Ela vai trazer todas as informações da aba "Objetivos e Metas". Portanto quando você alterar o nome do Objetivo ou incluir as Metas e os Realizados lá na aba de objetivos ele alimentará automaticamente estes gráficos. </a:t>
          </a:r>
        </a:p>
        <a:p>
          <a:pPr marL="0" indent="0"/>
          <a:r>
            <a:rPr lang="pt-BR" sz="1100" b="1" i="1">
              <a:solidFill>
                <a:schemeClr val="tx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rPr>
            <a:t>Se o realizado estiver abaixo das metas, alguma coisa está errada!!</a:t>
          </a:r>
        </a:p>
      </xdr:txBody>
    </xdr:sp>
    <xdr:clientData fLocksWithSheet="0"/>
  </xdr:oneCellAnchor>
  <xdr:twoCellAnchor>
    <xdr:from>
      <xdr:col>0</xdr:col>
      <xdr:colOff>0</xdr:colOff>
      <xdr:row>73</xdr:row>
      <xdr:rowOff>57150</xdr:rowOff>
    </xdr:from>
    <xdr:to>
      <xdr:col>5</xdr:col>
      <xdr:colOff>0</xdr:colOff>
      <xdr:row>87</xdr:row>
      <xdr:rowOff>133350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00000000-0008-0000-0500-00000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5</xdr:col>
      <xdr:colOff>514349</xdr:colOff>
      <xdr:row>73</xdr:row>
      <xdr:rowOff>0</xdr:rowOff>
    </xdr:from>
    <xdr:to>
      <xdr:col>14</xdr:col>
      <xdr:colOff>123825</xdr:colOff>
      <xdr:row>87</xdr:row>
      <xdr:rowOff>76200</xdr:rowOff>
    </xdr:to>
    <xdr:graphicFrame macro="">
      <xdr:nvGraphicFramePr>
        <xdr:cNvPr id="12" name="Gráfico 11">
          <a:extLst>
            <a:ext uri="{FF2B5EF4-FFF2-40B4-BE49-F238E27FC236}">
              <a16:creationId xmlns:a16="http://schemas.microsoft.com/office/drawing/2014/main" id="{00000000-0008-0000-0500-00000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0</xdr:colOff>
      <xdr:row>95</xdr:row>
      <xdr:rowOff>57150</xdr:rowOff>
    </xdr:from>
    <xdr:to>
      <xdr:col>5</xdr:col>
      <xdr:colOff>0</xdr:colOff>
      <xdr:row>109</xdr:row>
      <xdr:rowOff>133350</xdr:rowOff>
    </xdr:to>
    <xdr:graphicFrame macro="">
      <xdr:nvGraphicFramePr>
        <xdr:cNvPr id="13" name="Gráfico 12">
          <a:extLst>
            <a:ext uri="{FF2B5EF4-FFF2-40B4-BE49-F238E27FC236}">
              <a16:creationId xmlns:a16="http://schemas.microsoft.com/office/drawing/2014/main" id="{00000000-0008-0000-0500-00000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5</xdr:col>
      <xdr:colOff>514349</xdr:colOff>
      <xdr:row>95</xdr:row>
      <xdr:rowOff>0</xdr:rowOff>
    </xdr:from>
    <xdr:to>
      <xdr:col>14</xdr:col>
      <xdr:colOff>123825</xdr:colOff>
      <xdr:row>109</xdr:row>
      <xdr:rowOff>76200</xdr:rowOff>
    </xdr:to>
    <xdr:graphicFrame macro="">
      <xdr:nvGraphicFramePr>
        <xdr:cNvPr id="14" name="Gráfico 13">
          <a:extLst>
            <a:ext uri="{FF2B5EF4-FFF2-40B4-BE49-F238E27FC236}">
              <a16:creationId xmlns:a16="http://schemas.microsoft.com/office/drawing/2014/main" id="{00000000-0008-0000-0500-00000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0</xdr:colOff>
      <xdr:row>89</xdr:row>
      <xdr:rowOff>0</xdr:rowOff>
    </xdr:from>
    <xdr:to>
      <xdr:col>16384</xdr:col>
      <xdr:colOff>3057524</xdr:colOff>
      <xdr:row>89</xdr:row>
      <xdr:rowOff>104774</xdr:rowOff>
    </xdr:to>
    <xdr:sp macro="" textlink="">
      <xdr:nvSpPr>
        <xdr:cNvPr id="15" name="Forma livre 14">
          <a:extLst>
            <a:ext uri="{FF2B5EF4-FFF2-40B4-BE49-F238E27FC236}">
              <a16:creationId xmlns:a16="http://schemas.microsoft.com/office/drawing/2014/main" id="{00000000-0008-0000-0500-00000F000000}"/>
            </a:ext>
          </a:extLst>
        </xdr:cNvPr>
        <xdr:cNvSpPr/>
      </xdr:nvSpPr>
      <xdr:spPr>
        <a:xfrm flipV="1">
          <a:off x="0" y="18411825"/>
          <a:ext cx="15659099" cy="104774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0</xdr:col>
      <xdr:colOff>0</xdr:colOff>
      <xdr:row>67</xdr:row>
      <xdr:rowOff>0</xdr:rowOff>
    </xdr:from>
    <xdr:to>
      <xdr:col>16384</xdr:col>
      <xdr:colOff>3057524</xdr:colOff>
      <xdr:row>67</xdr:row>
      <xdr:rowOff>104774</xdr:rowOff>
    </xdr:to>
    <xdr:sp macro="" textlink="">
      <xdr:nvSpPr>
        <xdr:cNvPr id="16" name="Forma livre 15">
          <a:extLst>
            <a:ext uri="{FF2B5EF4-FFF2-40B4-BE49-F238E27FC236}">
              <a16:creationId xmlns:a16="http://schemas.microsoft.com/office/drawing/2014/main" id="{00000000-0008-0000-0500-000010000000}"/>
            </a:ext>
          </a:extLst>
        </xdr:cNvPr>
        <xdr:cNvSpPr/>
      </xdr:nvSpPr>
      <xdr:spPr>
        <a:xfrm flipV="1">
          <a:off x="0" y="13858875"/>
          <a:ext cx="15659099" cy="104774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0</xdr:col>
      <xdr:colOff>0</xdr:colOff>
      <xdr:row>46</xdr:row>
      <xdr:rowOff>0</xdr:rowOff>
    </xdr:from>
    <xdr:to>
      <xdr:col>16384</xdr:col>
      <xdr:colOff>3057524</xdr:colOff>
      <xdr:row>46</xdr:row>
      <xdr:rowOff>104774</xdr:rowOff>
    </xdr:to>
    <xdr:sp macro="" textlink="">
      <xdr:nvSpPr>
        <xdr:cNvPr id="17" name="Forma livre 16">
          <a:extLst>
            <a:ext uri="{FF2B5EF4-FFF2-40B4-BE49-F238E27FC236}">
              <a16:creationId xmlns:a16="http://schemas.microsoft.com/office/drawing/2014/main" id="{00000000-0008-0000-0500-000011000000}"/>
            </a:ext>
          </a:extLst>
        </xdr:cNvPr>
        <xdr:cNvSpPr/>
      </xdr:nvSpPr>
      <xdr:spPr>
        <a:xfrm flipV="1">
          <a:off x="0" y="9496425"/>
          <a:ext cx="15659099" cy="104774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0</xdr:col>
      <xdr:colOff>0</xdr:colOff>
      <xdr:row>25</xdr:row>
      <xdr:rowOff>0</xdr:rowOff>
    </xdr:from>
    <xdr:to>
      <xdr:col>16384</xdr:col>
      <xdr:colOff>3057524</xdr:colOff>
      <xdr:row>25</xdr:row>
      <xdr:rowOff>104774</xdr:rowOff>
    </xdr:to>
    <xdr:sp macro="" textlink="">
      <xdr:nvSpPr>
        <xdr:cNvPr id="18" name="Forma livre 17">
          <a:extLst>
            <a:ext uri="{FF2B5EF4-FFF2-40B4-BE49-F238E27FC236}">
              <a16:creationId xmlns:a16="http://schemas.microsoft.com/office/drawing/2014/main" id="{00000000-0008-0000-0500-000012000000}"/>
            </a:ext>
          </a:extLst>
        </xdr:cNvPr>
        <xdr:cNvSpPr/>
      </xdr:nvSpPr>
      <xdr:spPr>
        <a:xfrm flipV="1">
          <a:off x="0" y="5143500"/>
          <a:ext cx="15659099" cy="104774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15</xdr:col>
      <xdr:colOff>9523</xdr:colOff>
      <xdr:row>0</xdr:row>
      <xdr:rowOff>0</xdr:rowOff>
    </xdr:from>
    <xdr:to>
      <xdr:col>15</xdr:col>
      <xdr:colOff>100010</xdr:colOff>
      <xdr:row>24</xdr:row>
      <xdr:rowOff>19050</xdr:rowOff>
    </xdr:to>
    <xdr:sp macro="" textlink="">
      <xdr:nvSpPr>
        <xdr:cNvPr id="19" name="Forma livre 18">
          <a:extLst>
            <a:ext uri="{FF2B5EF4-FFF2-40B4-BE49-F238E27FC236}">
              <a16:creationId xmlns:a16="http://schemas.microsoft.com/office/drawing/2014/main" id="{00000000-0008-0000-0500-000013000000}"/>
            </a:ext>
          </a:extLst>
        </xdr:cNvPr>
        <xdr:cNvSpPr/>
      </xdr:nvSpPr>
      <xdr:spPr>
        <a:xfrm rot="5400000" flipV="1">
          <a:off x="8951117" y="2440781"/>
          <a:ext cx="4972050" cy="90487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15</xdr:col>
      <xdr:colOff>19050</xdr:colOff>
      <xdr:row>24</xdr:row>
      <xdr:rowOff>47625</xdr:rowOff>
    </xdr:from>
    <xdr:to>
      <xdr:col>15</xdr:col>
      <xdr:colOff>95249</xdr:colOff>
      <xdr:row>44</xdr:row>
      <xdr:rowOff>76203</xdr:rowOff>
    </xdr:to>
    <xdr:sp macro="" textlink="">
      <xdr:nvSpPr>
        <xdr:cNvPr id="20" name="Forma livre 19">
          <a:extLst>
            <a:ext uri="{FF2B5EF4-FFF2-40B4-BE49-F238E27FC236}">
              <a16:creationId xmlns:a16="http://schemas.microsoft.com/office/drawing/2014/main" id="{00000000-0008-0000-0500-000014000000}"/>
            </a:ext>
          </a:extLst>
        </xdr:cNvPr>
        <xdr:cNvSpPr/>
      </xdr:nvSpPr>
      <xdr:spPr>
        <a:xfrm rot="5400000" flipV="1">
          <a:off x="9344023" y="7058027"/>
          <a:ext cx="4191003" cy="76199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15</xdr:col>
      <xdr:colOff>9523</xdr:colOff>
      <xdr:row>44</xdr:row>
      <xdr:rowOff>104775</xdr:rowOff>
    </xdr:from>
    <xdr:to>
      <xdr:col>15</xdr:col>
      <xdr:colOff>100010</xdr:colOff>
      <xdr:row>68</xdr:row>
      <xdr:rowOff>142875</xdr:rowOff>
    </xdr:to>
    <xdr:sp macro="" textlink="">
      <xdr:nvSpPr>
        <xdr:cNvPr id="21" name="Forma livre 20">
          <a:extLst>
            <a:ext uri="{FF2B5EF4-FFF2-40B4-BE49-F238E27FC236}">
              <a16:creationId xmlns:a16="http://schemas.microsoft.com/office/drawing/2014/main" id="{00000000-0008-0000-0500-000015000000}"/>
            </a:ext>
          </a:extLst>
        </xdr:cNvPr>
        <xdr:cNvSpPr/>
      </xdr:nvSpPr>
      <xdr:spPr>
        <a:xfrm rot="5400000" flipV="1">
          <a:off x="8951117" y="11660981"/>
          <a:ext cx="4972050" cy="90487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15</xdr:col>
      <xdr:colOff>19050</xdr:colOff>
      <xdr:row>68</xdr:row>
      <xdr:rowOff>171450</xdr:rowOff>
    </xdr:from>
    <xdr:to>
      <xdr:col>15</xdr:col>
      <xdr:colOff>95249</xdr:colOff>
      <xdr:row>89</xdr:row>
      <xdr:rowOff>3</xdr:rowOff>
    </xdr:to>
    <xdr:sp macro="" textlink="">
      <xdr:nvSpPr>
        <xdr:cNvPr id="22" name="Forma livre 21">
          <a:extLst>
            <a:ext uri="{FF2B5EF4-FFF2-40B4-BE49-F238E27FC236}">
              <a16:creationId xmlns:a16="http://schemas.microsoft.com/office/drawing/2014/main" id="{00000000-0008-0000-0500-000016000000}"/>
            </a:ext>
          </a:extLst>
        </xdr:cNvPr>
        <xdr:cNvSpPr/>
      </xdr:nvSpPr>
      <xdr:spPr>
        <a:xfrm rot="5400000" flipV="1">
          <a:off x="9344023" y="16278227"/>
          <a:ext cx="4191003" cy="76199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15</xdr:col>
      <xdr:colOff>19050</xdr:colOff>
      <xdr:row>89</xdr:row>
      <xdr:rowOff>28575</xdr:rowOff>
    </xdr:from>
    <xdr:to>
      <xdr:col>15</xdr:col>
      <xdr:colOff>95249</xdr:colOff>
      <xdr:row>109</xdr:row>
      <xdr:rowOff>47628</xdr:rowOff>
    </xdr:to>
    <xdr:sp macro="" textlink="">
      <xdr:nvSpPr>
        <xdr:cNvPr id="24" name="Forma livre 23">
          <a:extLst>
            <a:ext uri="{FF2B5EF4-FFF2-40B4-BE49-F238E27FC236}">
              <a16:creationId xmlns:a16="http://schemas.microsoft.com/office/drawing/2014/main" id="{00000000-0008-0000-0500-000018000000}"/>
            </a:ext>
          </a:extLst>
        </xdr:cNvPr>
        <xdr:cNvSpPr/>
      </xdr:nvSpPr>
      <xdr:spPr>
        <a:xfrm rot="5400000" flipV="1">
          <a:off x="9344023" y="20497802"/>
          <a:ext cx="4191003" cy="76199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16</xdr:col>
      <xdr:colOff>0</xdr:colOff>
      <xdr:row>0</xdr:row>
      <xdr:rowOff>0</xdr:rowOff>
    </xdr:from>
    <xdr:to>
      <xdr:col>16</xdr:col>
      <xdr:colOff>90487</xdr:colOff>
      <xdr:row>24</xdr:row>
      <xdr:rowOff>19050</xdr:rowOff>
    </xdr:to>
    <xdr:sp macro="" textlink="">
      <xdr:nvSpPr>
        <xdr:cNvPr id="45" name="Forma livre 44">
          <a:extLst>
            <a:ext uri="{FF2B5EF4-FFF2-40B4-BE49-F238E27FC236}">
              <a16:creationId xmlns:a16="http://schemas.microsoft.com/office/drawing/2014/main" id="{00000000-0008-0000-0500-00002D000000}"/>
            </a:ext>
          </a:extLst>
        </xdr:cNvPr>
        <xdr:cNvSpPr/>
      </xdr:nvSpPr>
      <xdr:spPr>
        <a:xfrm rot="5400000" flipV="1">
          <a:off x="9227344" y="2440781"/>
          <a:ext cx="4972050" cy="90487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16</xdr:col>
      <xdr:colOff>9527</xdr:colOff>
      <xdr:row>24</xdr:row>
      <xdr:rowOff>47625</xdr:rowOff>
    </xdr:from>
    <xdr:to>
      <xdr:col>16</xdr:col>
      <xdr:colOff>85726</xdr:colOff>
      <xdr:row>44</xdr:row>
      <xdr:rowOff>76203</xdr:rowOff>
    </xdr:to>
    <xdr:sp macro="" textlink="">
      <xdr:nvSpPr>
        <xdr:cNvPr id="46" name="Forma livre 45">
          <a:extLst>
            <a:ext uri="{FF2B5EF4-FFF2-40B4-BE49-F238E27FC236}">
              <a16:creationId xmlns:a16="http://schemas.microsoft.com/office/drawing/2014/main" id="{00000000-0008-0000-0500-00002E000000}"/>
            </a:ext>
          </a:extLst>
        </xdr:cNvPr>
        <xdr:cNvSpPr/>
      </xdr:nvSpPr>
      <xdr:spPr>
        <a:xfrm rot="5400000" flipV="1">
          <a:off x="9620250" y="7058027"/>
          <a:ext cx="4191003" cy="76199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16</xdr:col>
      <xdr:colOff>0</xdr:colOff>
      <xdr:row>44</xdr:row>
      <xdr:rowOff>104775</xdr:rowOff>
    </xdr:from>
    <xdr:to>
      <xdr:col>16</xdr:col>
      <xdr:colOff>90487</xdr:colOff>
      <xdr:row>68</xdr:row>
      <xdr:rowOff>142875</xdr:rowOff>
    </xdr:to>
    <xdr:sp macro="" textlink="">
      <xdr:nvSpPr>
        <xdr:cNvPr id="47" name="Forma livre 46">
          <a:extLst>
            <a:ext uri="{FF2B5EF4-FFF2-40B4-BE49-F238E27FC236}">
              <a16:creationId xmlns:a16="http://schemas.microsoft.com/office/drawing/2014/main" id="{00000000-0008-0000-0500-00002F000000}"/>
            </a:ext>
          </a:extLst>
        </xdr:cNvPr>
        <xdr:cNvSpPr/>
      </xdr:nvSpPr>
      <xdr:spPr>
        <a:xfrm rot="5400000" flipV="1">
          <a:off x="9227344" y="11660981"/>
          <a:ext cx="4972050" cy="90487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16</xdr:col>
      <xdr:colOff>9527</xdr:colOff>
      <xdr:row>68</xdr:row>
      <xdr:rowOff>171450</xdr:rowOff>
    </xdr:from>
    <xdr:to>
      <xdr:col>16</xdr:col>
      <xdr:colOff>85726</xdr:colOff>
      <xdr:row>89</xdr:row>
      <xdr:rowOff>3</xdr:rowOff>
    </xdr:to>
    <xdr:sp macro="" textlink="">
      <xdr:nvSpPr>
        <xdr:cNvPr id="48" name="Forma livre 47">
          <a:extLst>
            <a:ext uri="{FF2B5EF4-FFF2-40B4-BE49-F238E27FC236}">
              <a16:creationId xmlns:a16="http://schemas.microsoft.com/office/drawing/2014/main" id="{00000000-0008-0000-0500-000030000000}"/>
            </a:ext>
          </a:extLst>
        </xdr:cNvPr>
        <xdr:cNvSpPr/>
      </xdr:nvSpPr>
      <xdr:spPr>
        <a:xfrm rot="5400000" flipV="1">
          <a:off x="9620250" y="16278227"/>
          <a:ext cx="4191003" cy="76199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16</xdr:col>
      <xdr:colOff>9527</xdr:colOff>
      <xdr:row>89</xdr:row>
      <xdr:rowOff>28575</xdr:rowOff>
    </xdr:from>
    <xdr:to>
      <xdr:col>16</xdr:col>
      <xdr:colOff>85726</xdr:colOff>
      <xdr:row>109</xdr:row>
      <xdr:rowOff>47628</xdr:rowOff>
    </xdr:to>
    <xdr:sp macro="" textlink="">
      <xdr:nvSpPr>
        <xdr:cNvPr id="49" name="Forma livre 48">
          <a:extLst>
            <a:ext uri="{FF2B5EF4-FFF2-40B4-BE49-F238E27FC236}">
              <a16:creationId xmlns:a16="http://schemas.microsoft.com/office/drawing/2014/main" id="{00000000-0008-0000-0500-000031000000}"/>
            </a:ext>
          </a:extLst>
        </xdr:cNvPr>
        <xdr:cNvSpPr/>
      </xdr:nvSpPr>
      <xdr:spPr>
        <a:xfrm rot="5400000" flipV="1">
          <a:off x="9620250" y="20497802"/>
          <a:ext cx="4191003" cy="76199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0</xdr:col>
      <xdr:colOff>0</xdr:colOff>
      <xdr:row>109</xdr:row>
      <xdr:rowOff>66675</xdr:rowOff>
    </xdr:from>
    <xdr:to>
      <xdr:col>16</xdr:col>
      <xdr:colOff>609599</xdr:colOff>
      <xdr:row>109</xdr:row>
      <xdr:rowOff>171449</xdr:rowOff>
    </xdr:to>
    <xdr:sp macro="" textlink="">
      <xdr:nvSpPr>
        <xdr:cNvPr id="50" name="Forma livre 49">
          <a:extLst>
            <a:ext uri="{FF2B5EF4-FFF2-40B4-BE49-F238E27FC236}">
              <a16:creationId xmlns:a16="http://schemas.microsoft.com/office/drawing/2014/main" id="{00000000-0008-0000-0500-000032000000}"/>
            </a:ext>
          </a:extLst>
        </xdr:cNvPr>
        <xdr:cNvSpPr/>
      </xdr:nvSpPr>
      <xdr:spPr>
        <a:xfrm flipV="1">
          <a:off x="0" y="22650450"/>
          <a:ext cx="12277724" cy="104774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 editAs="oneCell">
    <xdr:from>
      <xdr:col>0</xdr:col>
      <xdr:colOff>9525</xdr:colOff>
      <xdr:row>0</xdr:row>
      <xdr:rowOff>0</xdr:rowOff>
    </xdr:from>
    <xdr:to>
      <xdr:col>0</xdr:col>
      <xdr:colOff>2076450</xdr:colOff>
      <xdr:row>7</xdr:row>
      <xdr:rowOff>116587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00000000-0008-0000-05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" y="0"/>
          <a:ext cx="2066925" cy="1459612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114</xdr:row>
      <xdr:rowOff>19050</xdr:rowOff>
    </xdr:from>
    <xdr:to>
      <xdr:col>4</xdr:col>
      <xdr:colOff>609599</xdr:colOff>
      <xdr:row>128</xdr:row>
      <xdr:rowOff>95250</xdr:rowOff>
    </xdr:to>
    <xdr:graphicFrame macro="">
      <xdr:nvGraphicFramePr>
        <xdr:cNvPr id="54" name="Gráfico 53">
          <a:extLst>
            <a:ext uri="{FF2B5EF4-FFF2-40B4-BE49-F238E27FC236}">
              <a16:creationId xmlns:a16="http://schemas.microsoft.com/office/drawing/2014/main" id="{00000000-0008-0000-0500-00003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5</xdr:col>
      <xdr:colOff>409574</xdr:colOff>
      <xdr:row>114</xdr:row>
      <xdr:rowOff>19050</xdr:rowOff>
    </xdr:from>
    <xdr:to>
      <xdr:col>14</xdr:col>
      <xdr:colOff>95249</xdr:colOff>
      <xdr:row>128</xdr:row>
      <xdr:rowOff>95250</xdr:rowOff>
    </xdr:to>
    <xdr:graphicFrame macro="">
      <xdr:nvGraphicFramePr>
        <xdr:cNvPr id="55" name="Gráfico 54">
          <a:extLst>
            <a:ext uri="{FF2B5EF4-FFF2-40B4-BE49-F238E27FC236}">
              <a16:creationId xmlns:a16="http://schemas.microsoft.com/office/drawing/2014/main" id="{00000000-0008-0000-0500-00003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0</xdr:col>
      <xdr:colOff>0</xdr:colOff>
      <xdr:row>134</xdr:row>
      <xdr:rowOff>133350</xdr:rowOff>
    </xdr:from>
    <xdr:to>
      <xdr:col>5</xdr:col>
      <xdr:colOff>38100</xdr:colOff>
      <xdr:row>149</xdr:row>
      <xdr:rowOff>19050</xdr:rowOff>
    </xdr:to>
    <xdr:graphicFrame macro="">
      <xdr:nvGraphicFramePr>
        <xdr:cNvPr id="56" name="Gráfico 55">
          <a:extLst>
            <a:ext uri="{FF2B5EF4-FFF2-40B4-BE49-F238E27FC236}">
              <a16:creationId xmlns:a16="http://schemas.microsoft.com/office/drawing/2014/main" id="{00000000-0008-0000-0500-00003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5</xdr:col>
      <xdr:colOff>600075</xdr:colOff>
      <xdr:row>134</xdr:row>
      <xdr:rowOff>133350</xdr:rowOff>
    </xdr:from>
    <xdr:to>
      <xdr:col>14</xdr:col>
      <xdr:colOff>142875</xdr:colOff>
      <xdr:row>149</xdr:row>
      <xdr:rowOff>19050</xdr:rowOff>
    </xdr:to>
    <xdr:graphicFrame macro="">
      <xdr:nvGraphicFramePr>
        <xdr:cNvPr id="57" name="Gráfico 56">
          <a:extLst>
            <a:ext uri="{FF2B5EF4-FFF2-40B4-BE49-F238E27FC236}">
              <a16:creationId xmlns:a16="http://schemas.microsoft.com/office/drawing/2014/main" id="{00000000-0008-0000-0500-00003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0</xdr:col>
      <xdr:colOff>0</xdr:colOff>
      <xdr:row>155</xdr:row>
      <xdr:rowOff>104775</xdr:rowOff>
    </xdr:from>
    <xdr:to>
      <xdr:col>5</xdr:col>
      <xdr:colOff>0</xdr:colOff>
      <xdr:row>169</xdr:row>
      <xdr:rowOff>180975</xdr:rowOff>
    </xdr:to>
    <xdr:graphicFrame macro="">
      <xdr:nvGraphicFramePr>
        <xdr:cNvPr id="58" name="Gráfico 57">
          <a:extLst>
            <a:ext uri="{FF2B5EF4-FFF2-40B4-BE49-F238E27FC236}">
              <a16:creationId xmlns:a16="http://schemas.microsoft.com/office/drawing/2014/main" id="{00000000-0008-0000-0500-00003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5</xdr:col>
      <xdr:colOff>514349</xdr:colOff>
      <xdr:row>155</xdr:row>
      <xdr:rowOff>47625</xdr:rowOff>
    </xdr:from>
    <xdr:to>
      <xdr:col>14</xdr:col>
      <xdr:colOff>123825</xdr:colOff>
      <xdr:row>169</xdr:row>
      <xdr:rowOff>123825</xdr:rowOff>
    </xdr:to>
    <xdr:graphicFrame macro="">
      <xdr:nvGraphicFramePr>
        <xdr:cNvPr id="59" name="Gráfico 58">
          <a:extLst>
            <a:ext uri="{FF2B5EF4-FFF2-40B4-BE49-F238E27FC236}">
              <a16:creationId xmlns:a16="http://schemas.microsoft.com/office/drawing/2014/main" id="{00000000-0008-0000-0500-00003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0</xdr:col>
      <xdr:colOff>0</xdr:colOff>
      <xdr:row>177</xdr:row>
      <xdr:rowOff>57150</xdr:rowOff>
    </xdr:from>
    <xdr:to>
      <xdr:col>5</xdr:col>
      <xdr:colOff>0</xdr:colOff>
      <xdr:row>191</xdr:row>
      <xdr:rowOff>133350</xdr:rowOff>
    </xdr:to>
    <xdr:graphicFrame macro="">
      <xdr:nvGraphicFramePr>
        <xdr:cNvPr id="60" name="Gráfico 59">
          <a:extLst>
            <a:ext uri="{FF2B5EF4-FFF2-40B4-BE49-F238E27FC236}">
              <a16:creationId xmlns:a16="http://schemas.microsoft.com/office/drawing/2014/main" id="{00000000-0008-0000-0500-00003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5</xdr:col>
      <xdr:colOff>514349</xdr:colOff>
      <xdr:row>177</xdr:row>
      <xdr:rowOff>0</xdr:rowOff>
    </xdr:from>
    <xdr:to>
      <xdr:col>14</xdr:col>
      <xdr:colOff>123825</xdr:colOff>
      <xdr:row>191</xdr:row>
      <xdr:rowOff>76200</xdr:rowOff>
    </xdr:to>
    <xdr:graphicFrame macro="">
      <xdr:nvGraphicFramePr>
        <xdr:cNvPr id="61" name="Gráfico 60">
          <a:extLst>
            <a:ext uri="{FF2B5EF4-FFF2-40B4-BE49-F238E27FC236}">
              <a16:creationId xmlns:a16="http://schemas.microsoft.com/office/drawing/2014/main" id="{00000000-0008-0000-0500-00003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0</xdr:col>
      <xdr:colOff>0</xdr:colOff>
      <xdr:row>199</xdr:row>
      <xdr:rowOff>57150</xdr:rowOff>
    </xdr:from>
    <xdr:to>
      <xdr:col>5</xdr:col>
      <xdr:colOff>0</xdr:colOff>
      <xdr:row>213</xdr:row>
      <xdr:rowOff>133350</xdr:rowOff>
    </xdr:to>
    <xdr:graphicFrame macro="">
      <xdr:nvGraphicFramePr>
        <xdr:cNvPr id="62" name="Gráfico 61">
          <a:extLst>
            <a:ext uri="{FF2B5EF4-FFF2-40B4-BE49-F238E27FC236}">
              <a16:creationId xmlns:a16="http://schemas.microsoft.com/office/drawing/2014/main" id="{00000000-0008-0000-0500-00003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5</xdr:col>
      <xdr:colOff>514349</xdr:colOff>
      <xdr:row>199</xdr:row>
      <xdr:rowOff>0</xdr:rowOff>
    </xdr:from>
    <xdr:to>
      <xdr:col>14</xdr:col>
      <xdr:colOff>123825</xdr:colOff>
      <xdr:row>213</xdr:row>
      <xdr:rowOff>76200</xdr:rowOff>
    </xdr:to>
    <xdr:graphicFrame macro="">
      <xdr:nvGraphicFramePr>
        <xdr:cNvPr id="63" name="Gráfico 62">
          <a:extLst>
            <a:ext uri="{FF2B5EF4-FFF2-40B4-BE49-F238E27FC236}">
              <a16:creationId xmlns:a16="http://schemas.microsoft.com/office/drawing/2014/main" id="{00000000-0008-0000-0500-00003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15</xdr:col>
      <xdr:colOff>19050</xdr:colOff>
      <xdr:row>128</xdr:row>
      <xdr:rowOff>47625</xdr:rowOff>
    </xdr:from>
    <xdr:to>
      <xdr:col>15</xdr:col>
      <xdr:colOff>95249</xdr:colOff>
      <xdr:row>148</xdr:row>
      <xdr:rowOff>76203</xdr:rowOff>
    </xdr:to>
    <xdr:sp macro="" textlink="">
      <xdr:nvSpPr>
        <xdr:cNvPr id="64" name="Forma livre 63">
          <a:extLst>
            <a:ext uri="{FF2B5EF4-FFF2-40B4-BE49-F238E27FC236}">
              <a16:creationId xmlns:a16="http://schemas.microsoft.com/office/drawing/2014/main" id="{00000000-0008-0000-0500-000040000000}"/>
            </a:ext>
          </a:extLst>
        </xdr:cNvPr>
        <xdr:cNvSpPr/>
      </xdr:nvSpPr>
      <xdr:spPr>
        <a:xfrm rot="5400000" flipV="1">
          <a:off x="9344023" y="7058027"/>
          <a:ext cx="4191003" cy="76199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15</xdr:col>
      <xdr:colOff>9523</xdr:colOff>
      <xdr:row>148</xdr:row>
      <xdr:rowOff>104775</xdr:rowOff>
    </xdr:from>
    <xdr:to>
      <xdr:col>15</xdr:col>
      <xdr:colOff>100010</xdr:colOff>
      <xdr:row>172</xdr:row>
      <xdr:rowOff>142875</xdr:rowOff>
    </xdr:to>
    <xdr:sp macro="" textlink="">
      <xdr:nvSpPr>
        <xdr:cNvPr id="65" name="Forma livre 64">
          <a:extLst>
            <a:ext uri="{FF2B5EF4-FFF2-40B4-BE49-F238E27FC236}">
              <a16:creationId xmlns:a16="http://schemas.microsoft.com/office/drawing/2014/main" id="{00000000-0008-0000-0500-000041000000}"/>
            </a:ext>
          </a:extLst>
        </xdr:cNvPr>
        <xdr:cNvSpPr/>
      </xdr:nvSpPr>
      <xdr:spPr>
        <a:xfrm rot="5400000" flipV="1">
          <a:off x="8951117" y="11660981"/>
          <a:ext cx="4972050" cy="90487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15</xdr:col>
      <xdr:colOff>19050</xdr:colOff>
      <xdr:row>172</xdr:row>
      <xdr:rowOff>171450</xdr:rowOff>
    </xdr:from>
    <xdr:to>
      <xdr:col>15</xdr:col>
      <xdr:colOff>95249</xdr:colOff>
      <xdr:row>193</xdr:row>
      <xdr:rowOff>3</xdr:rowOff>
    </xdr:to>
    <xdr:sp macro="" textlink="">
      <xdr:nvSpPr>
        <xdr:cNvPr id="66" name="Forma livre 65">
          <a:extLst>
            <a:ext uri="{FF2B5EF4-FFF2-40B4-BE49-F238E27FC236}">
              <a16:creationId xmlns:a16="http://schemas.microsoft.com/office/drawing/2014/main" id="{00000000-0008-0000-0500-000042000000}"/>
            </a:ext>
          </a:extLst>
        </xdr:cNvPr>
        <xdr:cNvSpPr/>
      </xdr:nvSpPr>
      <xdr:spPr>
        <a:xfrm rot="5400000" flipV="1">
          <a:off x="9344023" y="16278227"/>
          <a:ext cx="4191003" cy="76199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15</xdr:col>
      <xdr:colOff>19050</xdr:colOff>
      <xdr:row>193</xdr:row>
      <xdr:rowOff>28575</xdr:rowOff>
    </xdr:from>
    <xdr:to>
      <xdr:col>15</xdr:col>
      <xdr:colOff>95249</xdr:colOff>
      <xdr:row>213</xdr:row>
      <xdr:rowOff>47628</xdr:rowOff>
    </xdr:to>
    <xdr:sp macro="" textlink="">
      <xdr:nvSpPr>
        <xdr:cNvPr id="67" name="Forma livre 66">
          <a:extLst>
            <a:ext uri="{FF2B5EF4-FFF2-40B4-BE49-F238E27FC236}">
              <a16:creationId xmlns:a16="http://schemas.microsoft.com/office/drawing/2014/main" id="{00000000-0008-0000-0500-000043000000}"/>
            </a:ext>
          </a:extLst>
        </xdr:cNvPr>
        <xdr:cNvSpPr/>
      </xdr:nvSpPr>
      <xdr:spPr>
        <a:xfrm rot="5400000" flipV="1">
          <a:off x="9344023" y="20497802"/>
          <a:ext cx="4191003" cy="76199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16</xdr:col>
      <xdr:colOff>9527</xdr:colOff>
      <xdr:row>128</xdr:row>
      <xdr:rowOff>47625</xdr:rowOff>
    </xdr:from>
    <xdr:to>
      <xdr:col>16</xdr:col>
      <xdr:colOff>85726</xdr:colOff>
      <xdr:row>148</xdr:row>
      <xdr:rowOff>76203</xdr:rowOff>
    </xdr:to>
    <xdr:sp macro="" textlink="">
      <xdr:nvSpPr>
        <xdr:cNvPr id="68" name="Forma livre 67">
          <a:extLst>
            <a:ext uri="{FF2B5EF4-FFF2-40B4-BE49-F238E27FC236}">
              <a16:creationId xmlns:a16="http://schemas.microsoft.com/office/drawing/2014/main" id="{00000000-0008-0000-0500-000044000000}"/>
            </a:ext>
          </a:extLst>
        </xdr:cNvPr>
        <xdr:cNvSpPr/>
      </xdr:nvSpPr>
      <xdr:spPr>
        <a:xfrm rot="5400000" flipV="1">
          <a:off x="9620250" y="7058027"/>
          <a:ext cx="4191003" cy="76199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16</xdr:col>
      <xdr:colOff>0</xdr:colOff>
      <xdr:row>148</xdr:row>
      <xdr:rowOff>104775</xdr:rowOff>
    </xdr:from>
    <xdr:to>
      <xdr:col>16</xdr:col>
      <xdr:colOff>90487</xdr:colOff>
      <xdr:row>172</xdr:row>
      <xdr:rowOff>142875</xdr:rowOff>
    </xdr:to>
    <xdr:sp macro="" textlink="">
      <xdr:nvSpPr>
        <xdr:cNvPr id="69" name="Forma livre 68">
          <a:extLst>
            <a:ext uri="{FF2B5EF4-FFF2-40B4-BE49-F238E27FC236}">
              <a16:creationId xmlns:a16="http://schemas.microsoft.com/office/drawing/2014/main" id="{00000000-0008-0000-0500-000045000000}"/>
            </a:ext>
          </a:extLst>
        </xdr:cNvPr>
        <xdr:cNvSpPr/>
      </xdr:nvSpPr>
      <xdr:spPr>
        <a:xfrm rot="5400000" flipV="1">
          <a:off x="9227344" y="11660981"/>
          <a:ext cx="4972050" cy="90487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16</xdr:col>
      <xdr:colOff>9527</xdr:colOff>
      <xdr:row>172</xdr:row>
      <xdr:rowOff>171450</xdr:rowOff>
    </xdr:from>
    <xdr:to>
      <xdr:col>16</xdr:col>
      <xdr:colOff>85726</xdr:colOff>
      <xdr:row>193</xdr:row>
      <xdr:rowOff>3</xdr:rowOff>
    </xdr:to>
    <xdr:sp macro="" textlink="">
      <xdr:nvSpPr>
        <xdr:cNvPr id="70" name="Forma livre 69">
          <a:extLst>
            <a:ext uri="{FF2B5EF4-FFF2-40B4-BE49-F238E27FC236}">
              <a16:creationId xmlns:a16="http://schemas.microsoft.com/office/drawing/2014/main" id="{00000000-0008-0000-0500-000046000000}"/>
            </a:ext>
          </a:extLst>
        </xdr:cNvPr>
        <xdr:cNvSpPr/>
      </xdr:nvSpPr>
      <xdr:spPr>
        <a:xfrm rot="5400000" flipV="1">
          <a:off x="9620250" y="16278227"/>
          <a:ext cx="4191003" cy="76199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16</xdr:col>
      <xdr:colOff>9527</xdr:colOff>
      <xdr:row>193</xdr:row>
      <xdr:rowOff>28575</xdr:rowOff>
    </xdr:from>
    <xdr:to>
      <xdr:col>16</xdr:col>
      <xdr:colOff>85726</xdr:colOff>
      <xdr:row>213</xdr:row>
      <xdr:rowOff>47628</xdr:rowOff>
    </xdr:to>
    <xdr:sp macro="" textlink="">
      <xdr:nvSpPr>
        <xdr:cNvPr id="71" name="Forma livre 70">
          <a:extLst>
            <a:ext uri="{FF2B5EF4-FFF2-40B4-BE49-F238E27FC236}">
              <a16:creationId xmlns:a16="http://schemas.microsoft.com/office/drawing/2014/main" id="{00000000-0008-0000-0500-000047000000}"/>
            </a:ext>
          </a:extLst>
        </xdr:cNvPr>
        <xdr:cNvSpPr/>
      </xdr:nvSpPr>
      <xdr:spPr>
        <a:xfrm rot="5400000" flipV="1">
          <a:off x="9620250" y="20497802"/>
          <a:ext cx="4191003" cy="76199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0</xdr:col>
      <xdr:colOff>0</xdr:colOff>
      <xdr:row>213</xdr:row>
      <xdr:rowOff>66675</xdr:rowOff>
    </xdr:from>
    <xdr:to>
      <xdr:col>16</xdr:col>
      <xdr:colOff>609599</xdr:colOff>
      <xdr:row>213</xdr:row>
      <xdr:rowOff>171449</xdr:rowOff>
    </xdr:to>
    <xdr:sp macro="" textlink="">
      <xdr:nvSpPr>
        <xdr:cNvPr id="72" name="Forma livre 71">
          <a:extLst>
            <a:ext uri="{FF2B5EF4-FFF2-40B4-BE49-F238E27FC236}">
              <a16:creationId xmlns:a16="http://schemas.microsoft.com/office/drawing/2014/main" id="{00000000-0008-0000-0500-000048000000}"/>
            </a:ext>
          </a:extLst>
        </xdr:cNvPr>
        <xdr:cNvSpPr/>
      </xdr:nvSpPr>
      <xdr:spPr>
        <a:xfrm flipV="1">
          <a:off x="0" y="22650450"/>
          <a:ext cx="12277724" cy="104774"/>
        </a:xfrm>
        <a:custGeom>
          <a:avLst/>
          <a:gdLst>
            <a:gd name="connsiteX0" fmla="*/ 0 w 12811124"/>
            <a:gd name="connsiteY0" fmla="*/ 0 h 209550"/>
            <a:gd name="connsiteX1" fmla="*/ 12811124 w 12811124"/>
            <a:gd name="connsiteY1" fmla="*/ 0 h 209550"/>
            <a:gd name="connsiteX2" fmla="*/ 12811124 w 12811124"/>
            <a:gd name="connsiteY2" fmla="*/ 209550 h 209550"/>
            <a:gd name="connsiteX3" fmla="*/ 0 w 12811124"/>
            <a:gd name="connsiteY3" fmla="*/ 209550 h 209550"/>
            <a:gd name="connsiteX4" fmla="*/ 0 w 12811124"/>
            <a:gd name="connsiteY4" fmla="*/ 0 h 209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11124" h="209550">
              <a:moveTo>
                <a:pt x="0" y="0"/>
              </a:moveTo>
              <a:lnTo>
                <a:pt x="12811124" y="0"/>
              </a:lnTo>
              <a:lnTo>
                <a:pt x="12811124" y="209550"/>
              </a:lnTo>
              <a:lnTo>
                <a:pt x="0" y="209550"/>
              </a:lnTo>
              <a:lnTo>
                <a:pt x="0" y="0"/>
              </a:lnTo>
              <a:close/>
            </a:path>
          </a:pathLst>
        </a:custGeom>
        <a:solidFill>
          <a:schemeClr val="tx2"/>
        </a:solidFill>
        <a:ln>
          <a:solidFill>
            <a:schemeClr val="tx2"/>
          </a:solidFill>
          <a:prstDash val="solid"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pt-BR" sz="1100"/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40324</xdr:colOff>
      <xdr:row>0</xdr:row>
      <xdr:rowOff>238127</xdr:rowOff>
    </xdr:from>
    <xdr:to>
      <xdr:col>16</xdr:col>
      <xdr:colOff>262436</xdr:colOff>
      <xdr:row>0</xdr:row>
      <xdr:rowOff>809625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985DBCD6-D8C7-47D6-80B8-DD30C9900D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4724" y="238127"/>
          <a:ext cx="1441312" cy="571498"/>
        </a:xfrm>
        <a:prstGeom prst="rect">
          <a:avLst/>
        </a:prstGeom>
      </xdr:spPr>
    </xdr:pic>
    <xdr:clientData/>
  </xdr:twoCellAnchor>
  <xdr:twoCellAnchor editAs="oneCell">
    <xdr:from>
      <xdr:col>0</xdr:col>
      <xdr:colOff>243841</xdr:colOff>
      <xdr:row>0</xdr:row>
      <xdr:rowOff>154306</xdr:rowOff>
    </xdr:from>
    <xdr:to>
      <xdr:col>3</xdr:col>
      <xdr:colOff>48837</xdr:colOff>
      <xdr:row>0</xdr:row>
      <xdr:rowOff>904875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F22A2E5F-00BD-428B-8EA4-25EF72BCF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3841" y="154306"/>
          <a:ext cx="1633796" cy="750569"/>
        </a:xfrm>
        <a:prstGeom prst="rect">
          <a:avLst/>
        </a:prstGeom>
      </xdr:spPr>
    </xdr:pic>
    <xdr:clientData/>
  </xdr:twoCellAnchor>
  <xdr:twoCellAnchor>
    <xdr:from>
      <xdr:col>3</xdr:col>
      <xdr:colOff>0</xdr:colOff>
      <xdr:row>3</xdr:row>
      <xdr:rowOff>0</xdr:rowOff>
    </xdr:from>
    <xdr:to>
      <xdr:col>13</xdr:col>
      <xdr:colOff>156210</xdr:colOff>
      <xdr:row>32</xdr:row>
      <xdr:rowOff>106680</xdr:rowOff>
    </xdr:to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id="{70844E41-E912-4840-8E41-07B9E089D7EE}"/>
            </a:ext>
          </a:extLst>
        </xdr:cNvPr>
        <xdr:cNvSpPr txBox="1"/>
      </xdr:nvSpPr>
      <xdr:spPr>
        <a:xfrm>
          <a:off x="1828800" y="1440180"/>
          <a:ext cx="6252210" cy="54102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t-BR" sz="1600"/>
            <a:t>Essa ferramenta mostra</a:t>
          </a:r>
          <a:r>
            <a:rPr lang="pt-BR" sz="1600" baseline="0"/>
            <a:t> </a:t>
          </a:r>
          <a:r>
            <a:rPr lang="pt-BR" sz="1600" b="0">
              <a:effectLst/>
            </a:rPr>
            <a:t>apenas o começo do que sua empresa pode conquistar...</a:t>
          </a:r>
        </a:p>
        <a:p>
          <a:pPr algn="ctr"/>
          <a:endParaRPr lang="pt-BR" sz="1600" b="0">
            <a:effectLst/>
          </a:endParaRPr>
        </a:p>
        <a:p>
          <a:pPr algn="ctr"/>
          <a:r>
            <a:rPr lang="pt-BR" sz="1600" b="0">
              <a:effectLst/>
            </a:rPr>
            <a:t>Que tal dar um passo a mais? </a:t>
          </a:r>
          <a:br>
            <a:rPr lang="pt-BR" sz="1600" b="0">
              <a:effectLst/>
            </a:rPr>
          </a:br>
          <a:br>
            <a:rPr lang="pt-BR" sz="1600" b="0">
              <a:effectLst/>
            </a:rPr>
          </a:br>
          <a:r>
            <a:rPr lang="pt-BR" sz="1600" b="0">
              <a:effectLst/>
            </a:rPr>
            <a:t>Nós temos um programa que pode te fazer lucrar mais, crescer de forma consistente e fazer sua empresa funcionar sem depender tanto de você...</a:t>
          </a:r>
          <a:br>
            <a:rPr lang="pt-BR" sz="1600" b="0">
              <a:effectLst/>
            </a:rPr>
          </a:br>
          <a:br>
            <a:rPr lang="pt-BR" sz="1600" b="0">
              <a:effectLst/>
            </a:rPr>
          </a:br>
          <a:r>
            <a:rPr lang="pt-BR" sz="1600" b="0">
              <a:effectLst/>
            </a:rPr>
            <a:t>É exatamente isso que o </a:t>
          </a:r>
          <a:r>
            <a:rPr lang="pt-BR" sz="1600" b="1">
              <a:effectLst/>
            </a:rPr>
            <a:t>Programa Máquina de Lucros (MDL) </a:t>
          </a:r>
          <a:r>
            <a:rPr lang="pt-BR" sz="1600" b="0">
              <a:effectLst/>
            </a:rPr>
            <a:t>faz! </a:t>
          </a:r>
          <a:br>
            <a:rPr lang="pt-BR" sz="1600" b="0">
              <a:effectLst/>
            </a:rPr>
          </a:br>
          <a:br>
            <a:rPr lang="pt-BR" sz="1600" b="0">
              <a:effectLst/>
            </a:rPr>
          </a:br>
          <a:r>
            <a:rPr lang="pt-BR" sz="1600" b="0">
              <a:effectLst/>
            </a:rPr>
            <a:t>Com ele, você tem acesso a </a:t>
          </a:r>
          <a:r>
            <a:rPr lang="pt-BR" sz="1600" b="1">
              <a:effectLst/>
            </a:rPr>
            <a:t>mentorias semanais, treinamentos práticos e ferramentas avançadas</a:t>
          </a:r>
          <a:r>
            <a:rPr lang="pt-BR" sz="1600" b="0">
              <a:effectLst/>
            </a:rPr>
            <a:t> pra resolver os maiores desafios da sua empresa, como finanças, vendas, marketing, pessoas e processos. </a:t>
          </a:r>
          <a:br>
            <a:rPr lang="pt-BR" sz="1600" b="0">
              <a:effectLst/>
            </a:rPr>
          </a:br>
          <a:br>
            <a:rPr lang="pt-BR" sz="1600" b="0">
              <a:effectLst/>
            </a:rPr>
          </a:br>
          <a:r>
            <a:rPr lang="pt-BR" sz="1600" b="0">
              <a:effectLst/>
            </a:rPr>
            <a:t>Clica no botão ao</a:t>
          </a:r>
          <a:r>
            <a:rPr lang="pt-BR" sz="1600" b="0" baseline="0">
              <a:effectLst/>
            </a:rPr>
            <a:t> lado para conversar com um especialista e entender</a:t>
          </a:r>
          <a:r>
            <a:rPr lang="pt-BR" sz="1600" b="0">
              <a:effectLst/>
            </a:rPr>
            <a:t> o que o MDL pode fazer pela sua empresa! 🚀</a:t>
          </a:r>
          <a:br>
            <a:rPr lang="pt-BR" sz="1600" baseline="0"/>
          </a:br>
          <a:endParaRPr lang="pt-BR" sz="1600" baseline="0"/>
        </a:p>
      </xdr:txBody>
    </xdr:sp>
    <xdr:clientData/>
  </xdr:twoCellAnchor>
  <xdr:twoCellAnchor>
    <xdr:from>
      <xdr:col>15</xdr:col>
      <xdr:colOff>358140</xdr:colOff>
      <xdr:row>6</xdr:row>
      <xdr:rowOff>22860</xdr:rowOff>
    </xdr:from>
    <xdr:to>
      <xdr:col>19</xdr:col>
      <xdr:colOff>434340</xdr:colOff>
      <xdr:row>11</xdr:row>
      <xdr:rowOff>160020</xdr:rowOff>
    </xdr:to>
    <xdr:sp macro="" textlink="">
      <xdr:nvSpPr>
        <xdr:cNvPr id="5" name="Retângulo: Cantos Arredondados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7249C0AA-A15A-4D1A-90D8-CFBE9FD75CAD}"/>
            </a:ext>
          </a:extLst>
        </xdr:cNvPr>
        <xdr:cNvSpPr/>
      </xdr:nvSpPr>
      <xdr:spPr>
        <a:xfrm>
          <a:off x="9502140" y="2011680"/>
          <a:ext cx="2514600" cy="1051560"/>
        </a:xfrm>
        <a:prstGeom prst="roundRect">
          <a:avLst/>
        </a:prstGeom>
        <a:solidFill>
          <a:srgbClr val="00AEEF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600" b="1"/>
            <a:t>CLIQUE AQUI PARA CONHECER</a:t>
          </a:r>
          <a:r>
            <a:rPr lang="pt-BR" sz="1600" b="1" baseline="0"/>
            <a:t> O MDL!</a:t>
          </a:r>
          <a:endParaRPr lang="pt-BR" sz="1600" b="1"/>
        </a:p>
      </xdr:txBody>
    </xdr:sp>
    <xdr:clientData/>
  </xdr:twoCellAnchor>
  <xdr:twoCellAnchor editAs="oneCell">
    <xdr:from>
      <xdr:col>14</xdr:col>
      <xdr:colOff>30480</xdr:colOff>
      <xdr:row>14</xdr:row>
      <xdr:rowOff>7620</xdr:rowOff>
    </xdr:from>
    <xdr:to>
      <xdr:col>21</xdr:col>
      <xdr:colOff>525780</xdr:colOff>
      <xdr:row>24</xdr:row>
      <xdr:rowOff>0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B0F9A71E-60C8-4133-AC45-98A64C30A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64880" y="3459480"/>
          <a:ext cx="4762500" cy="18211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H:\Drives%20compartilhados\006%20-%20Produtos%20(1)\6.1%20Planilhas%20e%20Ebooks\6.1.17%20Acompanhamento%20de%20Indicadores%20e%20Metas\Ferramenta%20de%20acompanhamento%20de%20indicadores%20e%20metas%202.0.xlsx" TargetMode="External"/><Relationship Id="rId1" Type="http://schemas.openxmlformats.org/officeDocument/2006/relationships/externalLinkPath" Target="Ferramenta%20de%20acompanhamento%20de%20indicadores%20e%20metas%202.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Home"/>
      <sheetName val="Passo a passo"/>
      <sheetName val="Acompanhamento"/>
      <sheetName val="Objetivos e Metas"/>
      <sheetName val="Ação"/>
      <sheetName val="Gráficos"/>
      <sheetName val="Contato"/>
      <sheetName val="Rascunho"/>
    </sheetNames>
    <sheetDataSet>
      <sheetData sheetId="0" refreshError="1"/>
      <sheetData sheetId="1" refreshError="1"/>
      <sheetData sheetId="2">
        <row r="15">
          <cell r="E15">
            <v>44564</v>
          </cell>
          <cell r="F15">
            <v>44571</v>
          </cell>
          <cell r="G15">
            <v>44578</v>
          </cell>
          <cell r="H15">
            <v>44585</v>
          </cell>
          <cell r="I15">
            <v>44592</v>
          </cell>
          <cell r="J15">
            <v>44599</v>
          </cell>
          <cell r="K15">
            <v>44606</v>
          </cell>
          <cell r="L15">
            <v>44613</v>
          </cell>
          <cell r="M15">
            <v>44620</v>
          </cell>
          <cell r="N15">
            <v>44627</v>
          </cell>
          <cell r="O15">
            <v>44634</v>
          </cell>
          <cell r="P15">
            <v>44641</v>
          </cell>
          <cell r="Q15">
            <v>44648</v>
          </cell>
          <cell r="R15">
            <v>44655</v>
          </cell>
          <cell r="S15">
            <v>44662</v>
          </cell>
          <cell r="T15">
            <v>44669</v>
          </cell>
          <cell r="U15">
            <v>44676</v>
          </cell>
          <cell r="V15">
            <v>44683</v>
          </cell>
          <cell r="W15">
            <v>44690</v>
          </cell>
          <cell r="X15">
            <v>44697</v>
          </cell>
          <cell r="Y15">
            <v>44704</v>
          </cell>
          <cell r="Z15">
            <v>44711</v>
          </cell>
          <cell r="AA15">
            <v>44718</v>
          </cell>
          <cell r="AB15">
            <v>44725</v>
          </cell>
          <cell r="AC15">
            <v>44732</v>
          </cell>
          <cell r="AD15">
            <v>44739</v>
          </cell>
          <cell r="AE15">
            <v>44746</v>
          </cell>
          <cell r="AF15">
            <v>44753</v>
          </cell>
          <cell r="AG15">
            <v>44760</v>
          </cell>
          <cell r="AH15">
            <v>44767</v>
          </cell>
          <cell r="AI15">
            <v>44774</v>
          </cell>
          <cell r="AJ15">
            <v>44781</v>
          </cell>
          <cell r="AK15">
            <v>44788</v>
          </cell>
          <cell r="AL15">
            <v>44795</v>
          </cell>
          <cell r="AM15">
            <v>44802</v>
          </cell>
          <cell r="AN15">
            <v>44809</v>
          </cell>
          <cell r="AO15">
            <v>44816</v>
          </cell>
          <cell r="AP15">
            <v>44823</v>
          </cell>
          <cell r="AQ15">
            <v>44830</v>
          </cell>
          <cell r="AR15">
            <v>44837</v>
          </cell>
          <cell r="AS15">
            <v>44844</v>
          </cell>
          <cell r="AT15">
            <v>44851</v>
          </cell>
          <cell r="AU15">
            <v>44858</v>
          </cell>
          <cell r="AV15">
            <v>44865</v>
          </cell>
          <cell r="AW15">
            <v>44872</v>
          </cell>
          <cell r="AX15">
            <v>44879</v>
          </cell>
          <cell r="AY15">
            <v>44886</v>
          </cell>
          <cell r="AZ15">
            <v>44893</v>
          </cell>
          <cell r="BA15">
            <v>44900</v>
          </cell>
          <cell r="BB15">
            <v>44907</v>
          </cell>
          <cell r="BC15">
            <v>44914</v>
          </cell>
          <cell r="BD15">
            <v>44921</v>
          </cell>
          <cell r="BE15">
            <v>44928</v>
          </cell>
        </row>
        <row r="16">
          <cell r="B16" t="str">
            <v>Meta</v>
          </cell>
          <cell r="C16">
            <v>31700</v>
          </cell>
          <cell r="D16">
            <v>32500</v>
          </cell>
          <cell r="E16">
            <v>600</v>
          </cell>
          <cell r="F16">
            <v>600</v>
          </cell>
          <cell r="G16">
            <v>600</v>
          </cell>
          <cell r="H16">
            <v>600</v>
          </cell>
          <cell r="I16">
            <v>400</v>
          </cell>
          <cell r="J16">
            <v>1000</v>
          </cell>
          <cell r="K16">
            <v>600</v>
          </cell>
          <cell r="L16">
            <v>600</v>
          </cell>
          <cell r="M16">
            <v>600</v>
          </cell>
          <cell r="N16">
            <v>600</v>
          </cell>
          <cell r="O16">
            <v>600</v>
          </cell>
          <cell r="P16">
            <v>600</v>
          </cell>
          <cell r="Q16">
            <v>600</v>
          </cell>
          <cell r="R16">
            <v>600</v>
          </cell>
          <cell r="S16">
            <v>600</v>
          </cell>
          <cell r="T16">
            <v>600</v>
          </cell>
          <cell r="U16">
            <v>600</v>
          </cell>
          <cell r="V16">
            <v>600</v>
          </cell>
          <cell r="W16">
            <v>600</v>
          </cell>
          <cell r="X16">
            <v>600</v>
          </cell>
          <cell r="Y16">
            <v>600</v>
          </cell>
          <cell r="Z16">
            <v>600</v>
          </cell>
          <cell r="AA16">
            <v>600</v>
          </cell>
          <cell r="AB16">
            <v>600</v>
          </cell>
          <cell r="AC16">
            <v>600</v>
          </cell>
          <cell r="AD16">
            <v>600</v>
          </cell>
          <cell r="AE16">
            <v>600</v>
          </cell>
          <cell r="AF16">
            <v>600</v>
          </cell>
          <cell r="AG16">
            <v>600</v>
          </cell>
          <cell r="AH16">
            <v>600</v>
          </cell>
          <cell r="AI16">
            <v>600</v>
          </cell>
          <cell r="AJ16">
            <v>600</v>
          </cell>
          <cell r="AK16">
            <v>600</v>
          </cell>
          <cell r="AL16">
            <v>600</v>
          </cell>
          <cell r="AM16">
            <v>600</v>
          </cell>
          <cell r="AN16">
            <v>600</v>
          </cell>
          <cell r="AO16">
            <v>600</v>
          </cell>
          <cell r="AP16">
            <v>600</v>
          </cell>
          <cell r="AQ16">
            <v>600</v>
          </cell>
          <cell r="AR16">
            <v>600</v>
          </cell>
          <cell r="AS16">
            <v>600</v>
          </cell>
          <cell r="AT16">
            <v>600</v>
          </cell>
          <cell r="AU16">
            <v>600</v>
          </cell>
          <cell r="AV16">
            <v>600</v>
          </cell>
          <cell r="AW16">
            <v>600</v>
          </cell>
          <cell r="AX16">
            <v>600</v>
          </cell>
          <cell r="AY16">
            <v>600</v>
          </cell>
          <cell r="AZ16">
            <v>600</v>
          </cell>
          <cell r="BA16">
            <v>600</v>
          </cell>
          <cell r="BB16">
            <v>600</v>
          </cell>
          <cell r="BC16">
            <v>500</v>
          </cell>
          <cell r="BD16">
            <v>1000</v>
          </cell>
          <cell r="BE16">
            <v>800</v>
          </cell>
        </row>
        <row r="17">
          <cell r="B17" t="str">
            <v>Realizado</v>
          </cell>
          <cell r="C17">
            <v>36500</v>
          </cell>
          <cell r="D17">
            <v>36500</v>
          </cell>
          <cell r="E17">
            <v>400</v>
          </cell>
          <cell r="F17">
            <v>600</v>
          </cell>
          <cell r="G17">
            <v>800</v>
          </cell>
          <cell r="H17">
            <v>100</v>
          </cell>
          <cell r="I17">
            <v>1000</v>
          </cell>
          <cell r="J17">
            <v>2000</v>
          </cell>
          <cell r="K17">
            <v>400</v>
          </cell>
          <cell r="L17">
            <v>600</v>
          </cell>
          <cell r="M17">
            <v>800</v>
          </cell>
          <cell r="N17">
            <v>100</v>
          </cell>
          <cell r="O17">
            <v>1000</v>
          </cell>
          <cell r="P17">
            <v>400</v>
          </cell>
          <cell r="Q17">
            <v>600</v>
          </cell>
          <cell r="R17">
            <v>800</v>
          </cell>
          <cell r="S17">
            <v>100</v>
          </cell>
          <cell r="T17">
            <v>1000</v>
          </cell>
          <cell r="U17">
            <v>2000</v>
          </cell>
          <cell r="V17">
            <v>400</v>
          </cell>
          <cell r="W17">
            <v>600</v>
          </cell>
          <cell r="X17">
            <v>800</v>
          </cell>
          <cell r="Y17">
            <v>100</v>
          </cell>
          <cell r="Z17">
            <v>1000</v>
          </cell>
          <cell r="AA17">
            <v>400</v>
          </cell>
          <cell r="AB17">
            <v>600</v>
          </cell>
          <cell r="AC17">
            <v>800</v>
          </cell>
          <cell r="AD17">
            <v>100</v>
          </cell>
          <cell r="AE17">
            <v>1000</v>
          </cell>
          <cell r="AF17">
            <v>2000</v>
          </cell>
          <cell r="AG17">
            <v>400</v>
          </cell>
          <cell r="AH17">
            <v>600</v>
          </cell>
          <cell r="AI17">
            <v>800</v>
          </cell>
          <cell r="AJ17">
            <v>100</v>
          </cell>
          <cell r="AK17">
            <v>1000</v>
          </cell>
          <cell r="AL17">
            <v>400</v>
          </cell>
          <cell r="AM17">
            <v>600</v>
          </cell>
          <cell r="AN17">
            <v>800</v>
          </cell>
          <cell r="AO17">
            <v>100</v>
          </cell>
          <cell r="AP17">
            <v>1000</v>
          </cell>
          <cell r="AQ17">
            <v>2000</v>
          </cell>
          <cell r="AR17">
            <v>400</v>
          </cell>
          <cell r="AS17">
            <v>600</v>
          </cell>
          <cell r="AT17">
            <v>800</v>
          </cell>
          <cell r="AU17">
            <v>100</v>
          </cell>
          <cell r="AV17">
            <v>1000</v>
          </cell>
          <cell r="AW17">
            <v>400</v>
          </cell>
          <cell r="AX17">
            <v>600</v>
          </cell>
          <cell r="AY17">
            <v>800</v>
          </cell>
          <cell r="AZ17">
            <v>100</v>
          </cell>
          <cell r="BA17">
            <v>1000</v>
          </cell>
          <cell r="BB17">
            <v>2000</v>
          </cell>
          <cell r="BC17">
            <v>400</v>
          </cell>
        </row>
        <row r="31">
          <cell r="C31" t="str">
            <v>Até agora</v>
          </cell>
          <cell r="D31" t="str">
            <v>Total</v>
          </cell>
          <cell r="E31">
            <v>44564</v>
          </cell>
          <cell r="F31">
            <v>44571</v>
          </cell>
          <cell r="G31">
            <v>44578</v>
          </cell>
          <cell r="H31">
            <v>44585</v>
          </cell>
          <cell r="I31">
            <v>44592</v>
          </cell>
          <cell r="J31">
            <v>44599</v>
          </cell>
          <cell r="K31">
            <v>44606</v>
          </cell>
          <cell r="L31">
            <v>44613</v>
          </cell>
          <cell r="M31">
            <v>44620</v>
          </cell>
          <cell r="N31">
            <v>44627</v>
          </cell>
          <cell r="O31">
            <v>44634</v>
          </cell>
          <cell r="P31">
            <v>44641</v>
          </cell>
          <cell r="Q31">
            <v>44648</v>
          </cell>
          <cell r="R31">
            <v>44655</v>
          </cell>
          <cell r="S31">
            <v>44662</v>
          </cell>
          <cell r="T31">
            <v>44669</v>
          </cell>
          <cell r="U31">
            <v>44676</v>
          </cell>
          <cell r="V31">
            <v>44683</v>
          </cell>
          <cell r="W31">
            <v>44690</v>
          </cell>
          <cell r="X31">
            <v>44697</v>
          </cell>
          <cell r="Y31">
            <v>44704</v>
          </cell>
          <cell r="Z31">
            <v>44711</v>
          </cell>
          <cell r="AA31">
            <v>44718</v>
          </cell>
          <cell r="AB31">
            <v>44725</v>
          </cell>
          <cell r="AC31">
            <v>44732</v>
          </cell>
          <cell r="AD31">
            <v>44739</v>
          </cell>
          <cell r="AE31">
            <v>44746</v>
          </cell>
          <cell r="AF31">
            <v>44753</v>
          </cell>
          <cell r="AG31">
            <v>44760</v>
          </cell>
          <cell r="AH31">
            <v>44767</v>
          </cell>
          <cell r="AI31">
            <v>44774</v>
          </cell>
          <cell r="AJ31">
            <v>44781</v>
          </cell>
          <cell r="AK31">
            <v>44788</v>
          </cell>
          <cell r="AL31">
            <v>44795</v>
          </cell>
          <cell r="AM31">
            <v>44802</v>
          </cell>
          <cell r="AN31">
            <v>44809</v>
          </cell>
          <cell r="AO31">
            <v>44816</v>
          </cell>
          <cell r="AP31">
            <v>44823</v>
          </cell>
          <cell r="AQ31">
            <v>44830</v>
          </cell>
          <cell r="AR31">
            <v>44837</v>
          </cell>
          <cell r="AS31">
            <v>44844</v>
          </cell>
          <cell r="AT31">
            <v>44851</v>
          </cell>
          <cell r="AU31">
            <v>44858</v>
          </cell>
          <cell r="AV31">
            <v>44865</v>
          </cell>
          <cell r="AW31">
            <v>44872</v>
          </cell>
          <cell r="AX31">
            <v>44879</v>
          </cell>
          <cell r="AY31">
            <v>44886</v>
          </cell>
          <cell r="AZ31">
            <v>44893</v>
          </cell>
          <cell r="BA31">
            <v>44900</v>
          </cell>
          <cell r="BB31">
            <v>44907</v>
          </cell>
          <cell r="BC31">
            <v>44914</v>
          </cell>
          <cell r="BD31">
            <v>44921</v>
          </cell>
          <cell r="BE31">
            <v>44928</v>
          </cell>
        </row>
        <row r="32">
          <cell r="B32" t="str">
            <v>Meta</v>
          </cell>
          <cell r="C32">
            <v>0</v>
          </cell>
          <cell r="D32">
            <v>0</v>
          </cell>
        </row>
        <row r="33">
          <cell r="B33" t="str">
            <v>Realizado</v>
          </cell>
          <cell r="C33">
            <v>0</v>
          </cell>
          <cell r="D33">
            <v>0</v>
          </cell>
        </row>
        <row r="47">
          <cell r="C47" t="str">
            <v>Até agora</v>
          </cell>
          <cell r="D47" t="str">
            <v>Total</v>
          </cell>
          <cell r="E47">
            <v>44564</v>
          </cell>
          <cell r="F47">
            <v>44571</v>
          </cell>
          <cell r="G47">
            <v>44578</v>
          </cell>
          <cell r="H47">
            <v>44585</v>
          </cell>
          <cell r="I47">
            <v>44592</v>
          </cell>
          <cell r="J47">
            <v>44599</v>
          </cell>
          <cell r="K47">
            <v>44606</v>
          </cell>
          <cell r="L47">
            <v>44613</v>
          </cell>
          <cell r="M47">
            <v>44620</v>
          </cell>
          <cell r="N47">
            <v>44627</v>
          </cell>
          <cell r="O47">
            <v>44634</v>
          </cell>
          <cell r="P47">
            <v>44641</v>
          </cell>
          <cell r="Q47">
            <v>44648</v>
          </cell>
          <cell r="R47">
            <v>44655</v>
          </cell>
          <cell r="S47">
            <v>44662</v>
          </cell>
          <cell r="T47">
            <v>44669</v>
          </cell>
          <cell r="U47">
            <v>44676</v>
          </cell>
          <cell r="V47">
            <v>44683</v>
          </cell>
          <cell r="W47">
            <v>44690</v>
          </cell>
          <cell r="X47">
            <v>44697</v>
          </cell>
          <cell r="Y47">
            <v>44704</v>
          </cell>
          <cell r="Z47">
            <v>44711</v>
          </cell>
          <cell r="AA47">
            <v>44718</v>
          </cell>
          <cell r="AB47">
            <v>44725</v>
          </cell>
          <cell r="AC47">
            <v>44732</v>
          </cell>
          <cell r="AD47">
            <v>44739</v>
          </cell>
          <cell r="AE47">
            <v>44746</v>
          </cell>
          <cell r="AF47">
            <v>44753</v>
          </cell>
          <cell r="AG47">
            <v>44760</v>
          </cell>
          <cell r="AH47">
            <v>44767</v>
          </cell>
          <cell r="AI47">
            <v>44774</v>
          </cell>
          <cell r="AJ47">
            <v>44781</v>
          </cell>
          <cell r="AK47">
            <v>44788</v>
          </cell>
          <cell r="AL47">
            <v>44795</v>
          </cell>
          <cell r="AM47">
            <v>44802</v>
          </cell>
          <cell r="AN47">
            <v>44809</v>
          </cell>
          <cell r="AO47">
            <v>44816</v>
          </cell>
          <cell r="AP47">
            <v>44823</v>
          </cell>
          <cell r="AQ47">
            <v>44830</v>
          </cell>
          <cell r="AR47">
            <v>44837</v>
          </cell>
          <cell r="AS47">
            <v>44844</v>
          </cell>
          <cell r="AT47">
            <v>44851</v>
          </cell>
          <cell r="AU47">
            <v>44858</v>
          </cell>
          <cell r="AV47">
            <v>44865</v>
          </cell>
          <cell r="AW47">
            <v>44872</v>
          </cell>
          <cell r="AX47">
            <v>44879</v>
          </cell>
          <cell r="AY47">
            <v>44886</v>
          </cell>
          <cell r="AZ47">
            <v>44893</v>
          </cell>
          <cell r="BA47">
            <v>44900</v>
          </cell>
          <cell r="BB47">
            <v>44907</v>
          </cell>
          <cell r="BC47">
            <v>44914</v>
          </cell>
          <cell r="BD47">
            <v>44921</v>
          </cell>
          <cell r="BE47">
            <v>44928</v>
          </cell>
        </row>
        <row r="48">
          <cell r="B48" t="str">
            <v>Meta</v>
          </cell>
          <cell r="C48">
            <v>0</v>
          </cell>
          <cell r="D48">
            <v>0</v>
          </cell>
        </row>
        <row r="49">
          <cell r="B49" t="str">
            <v>Realizado</v>
          </cell>
          <cell r="C49">
            <v>0</v>
          </cell>
          <cell r="D49">
            <v>0</v>
          </cell>
        </row>
        <row r="63">
          <cell r="C63" t="str">
            <v>Até agora</v>
          </cell>
          <cell r="D63" t="str">
            <v>Total</v>
          </cell>
          <cell r="E63">
            <v>44564</v>
          </cell>
          <cell r="F63">
            <v>44571</v>
          </cell>
          <cell r="G63">
            <v>44578</v>
          </cell>
          <cell r="H63">
            <v>44585</v>
          </cell>
          <cell r="I63">
            <v>44592</v>
          </cell>
          <cell r="J63">
            <v>44599</v>
          </cell>
          <cell r="K63">
            <v>44606</v>
          </cell>
          <cell r="L63">
            <v>44613</v>
          </cell>
          <cell r="M63">
            <v>44620</v>
          </cell>
          <cell r="N63">
            <v>44627</v>
          </cell>
          <cell r="O63">
            <v>44634</v>
          </cell>
          <cell r="P63">
            <v>44641</v>
          </cell>
          <cell r="Q63">
            <v>44648</v>
          </cell>
          <cell r="R63">
            <v>44655</v>
          </cell>
          <cell r="S63">
            <v>44662</v>
          </cell>
          <cell r="T63">
            <v>44669</v>
          </cell>
          <cell r="U63">
            <v>44676</v>
          </cell>
          <cell r="V63">
            <v>44683</v>
          </cell>
          <cell r="W63">
            <v>44690</v>
          </cell>
          <cell r="X63">
            <v>44697</v>
          </cell>
          <cell r="Y63">
            <v>44704</v>
          </cell>
          <cell r="Z63">
            <v>44711</v>
          </cell>
          <cell r="AA63">
            <v>44718</v>
          </cell>
          <cell r="AB63">
            <v>44725</v>
          </cell>
          <cell r="AC63">
            <v>44732</v>
          </cell>
          <cell r="AD63">
            <v>44739</v>
          </cell>
          <cell r="AE63">
            <v>44746</v>
          </cell>
          <cell r="AF63">
            <v>44753</v>
          </cell>
          <cell r="AG63">
            <v>44760</v>
          </cell>
          <cell r="AH63">
            <v>44767</v>
          </cell>
          <cell r="AI63">
            <v>44774</v>
          </cell>
          <cell r="AJ63">
            <v>44781</v>
          </cell>
          <cell r="AK63">
            <v>44788</v>
          </cell>
          <cell r="AL63">
            <v>44795</v>
          </cell>
          <cell r="AM63">
            <v>44802</v>
          </cell>
          <cell r="AN63">
            <v>44809</v>
          </cell>
          <cell r="AO63">
            <v>44816</v>
          </cell>
          <cell r="AP63">
            <v>44823</v>
          </cell>
          <cell r="AQ63">
            <v>44830</v>
          </cell>
          <cell r="AR63">
            <v>44837</v>
          </cell>
          <cell r="AS63">
            <v>44844</v>
          </cell>
          <cell r="AT63">
            <v>44851</v>
          </cell>
          <cell r="AU63">
            <v>44858</v>
          </cell>
          <cell r="AV63">
            <v>44865</v>
          </cell>
          <cell r="AW63">
            <v>44872</v>
          </cell>
          <cell r="AX63">
            <v>44879</v>
          </cell>
          <cell r="AY63">
            <v>44886</v>
          </cell>
          <cell r="AZ63">
            <v>44893</v>
          </cell>
          <cell r="BA63">
            <v>44900</v>
          </cell>
          <cell r="BB63">
            <v>44907</v>
          </cell>
          <cell r="BC63">
            <v>44914</v>
          </cell>
          <cell r="BD63">
            <v>44921</v>
          </cell>
          <cell r="BE63">
            <v>44928</v>
          </cell>
        </row>
        <row r="64">
          <cell r="B64" t="str">
            <v>Meta</v>
          </cell>
          <cell r="C64">
            <v>0</v>
          </cell>
          <cell r="D64">
            <v>0</v>
          </cell>
        </row>
        <row r="65">
          <cell r="B65" t="str">
            <v>Realizado</v>
          </cell>
          <cell r="C65">
            <v>0</v>
          </cell>
          <cell r="D65">
            <v>0</v>
          </cell>
        </row>
        <row r="79">
          <cell r="C79" t="str">
            <v>Até agora</v>
          </cell>
          <cell r="D79" t="str">
            <v>Total</v>
          </cell>
          <cell r="E79">
            <v>44592</v>
          </cell>
          <cell r="F79">
            <v>44620</v>
          </cell>
          <cell r="G79">
            <v>44651</v>
          </cell>
          <cell r="H79">
            <v>44681</v>
          </cell>
          <cell r="I79">
            <v>44712</v>
          </cell>
          <cell r="J79">
            <v>44742</v>
          </cell>
          <cell r="K79">
            <v>44773</v>
          </cell>
          <cell r="L79">
            <v>44804</v>
          </cell>
          <cell r="M79">
            <v>44834</v>
          </cell>
          <cell r="N79">
            <v>44865</v>
          </cell>
          <cell r="O79">
            <v>44895</v>
          </cell>
          <cell r="P79">
            <v>44926</v>
          </cell>
        </row>
        <row r="80">
          <cell r="B80" t="str">
            <v>Meta</v>
          </cell>
          <cell r="C80">
            <v>356000</v>
          </cell>
          <cell r="D80">
            <v>356000</v>
          </cell>
          <cell r="E80">
            <v>20000</v>
          </cell>
          <cell r="F80">
            <v>23000</v>
          </cell>
          <cell r="G80">
            <v>30000</v>
          </cell>
          <cell r="H80">
            <v>28000</v>
          </cell>
          <cell r="I80">
            <v>22000</v>
          </cell>
          <cell r="J80">
            <v>25000</v>
          </cell>
          <cell r="K80">
            <v>40000</v>
          </cell>
          <cell r="L80">
            <v>30000</v>
          </cell>
          <cell r="M80">
            <v>28000</v>
          </cell>
          <cell r="N80">
            <v>33000</v>
          </cell>
          <cell r="O80">
            <v>35000</v>
          </cell>
          <cell r="P80">
            <v>42000</v>
          </cell>
        </row>
        <row r="81">
          <cell r="B81" t="str">
            <v>Realizado</v>
          </cell>
          <cell r="C81">
            <v>54000</v>
          </cell>
          <cell r="D81">
            <v>54000</v>
          </cell>
          <cell r="E81">
            <v>32000</v>
          </cell>
          <cell r="F81">
            <v>22000</v>
          </cell>
        </row>
        <row r="95">
          <cell r="C95" t="str">
            <v>Até agora</v>
          </cell>
          <cell r="D95" t="str">
            <v>Total</v>
          </cell>
        </row>
        <row r="96">
          <cell r="B96" t="str">
            <v>Meta</v>
          </cell>
          <cell r="C96">
            <v>0</v>
          </cell>
          <cell r="D96">
            <v>0</v>
          </cell>
        </row>
        <row r="97">
          <cell r="B97" t="str">
            <v>Realizado</v>
          </cell>
          <cell r="C97">
            <v>0</v>
          </cell>
          <cell r="D97">
            <v>0</v>
          </cell>
        </row>
        <row r="111">
          <cell r="C111" t="str">
            <v>Até agora</v>
          </cell>
          <cell r="D111" t="str">
            <v>Total</v>
          </cell>
        </row>
        <row r="112">
          <cell r="B112" t="str">
            <v>Meta</v>
          </cell>
          <cell r="C112">
            <v>0</v>
          </cell>
          <cell r="D112">
            <v>0</v>
          </cell>
        </row>
        <row r="113">
          <cell r="B113" t="str">
            <v>Realizado</v>
          </cell>
          <cell r="C113">
            <v>0</v>
          </cell>
          <cell r="D113">
            <v>0</v>
          </cell>
        </row>
        <row r="127">
          <cell r="C127" t="str">
            <v>Até agora</v>
          </cell>
          <cell r="D127" t="str">
            <v>Total</v>
          </cell>
        </row>
        <row r="128">
          <cell r="B128" t="str">
            <v>Meta</v>
          </cell>
          <cell r="C128">
            <v>0</v>
          </cell>
          <cell r="D128">
            <v>0</v>
          </cell>
        </row>
        <row r="129">
          <cell r="B129" t="str">
            <v>Realizado</v>
          </cell>
          <cell r="C129">
            <v>0</v>
          </cell>
          <cell r="D129">
            <v>0</v>
          </cell>
        </row>
      </sheetData>
      <sheetData sheetId="3">
        <row r="82">
          <cell r="C82">
            <v>0</v>
          </cell>
        </row>
        <row r="83">
          <cell r="C83">
            <v>0</v>
          </cell>
        </row>
      </sheetData>
      <sheetData sheetId="4" refreshError="1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4blue.com.br/produto/ferramenta-de-acompanhamento-de-metas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3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26:X33"/>
  <sheetViews>
    <sheetView showGridLines="0" showRowColHeaders="0" tabSelected="1" zoomScale="80" zoomScaleNormal="80" zoomScalePageLayoutView="80" workbookViewId="0">
      <selection activeCell="E27" sqref="E27"/>
    </sheetView>
  </sheetViews>
  <sheetFormatPr defaultColWidth="8.88671875" defaultRowHeight="14.4" x14ac:dyDescent="0.3"/>
  <sheetData>
    <row r="26" spans="3:24" ht="15" thickBot="1" x14ac:dyDescent="0.35">
      <c r="F26" s="23"/>
      <c r="H26" s="9"/>
      <c r="I26" s="9"/>
      <c r="J26" s="9"/>
    </row>
    <row r="27" spans="3:24" ht="15" customHeight="1" x14ac:dyDescent="0.4">
      <c r="E27" s="84" t="s">
        <v>138</v>
      </c>
      <c r="H27" s="9"/>
      <c r="I27" s="9"/>
      <c r="J27" s="9"/>
      <c r="R27" s="43" t="s">
        <v>140</v>
      </c>
      <c r="S27" s="44"/>
      <c r="T27" s="44"/>
      <c r="U27" s="44"/>
      <c r="V27" s="44"/>
      <c r="W27" s="44"/>
      <c r="X27" s="45"/>
    </row>
    <row r="28" spans="3:24" ht="14.4" customHeight="1" x14ac:dyDescent="0.4">
      <c r="C28" s="23"/>
      <c r="E28" s="85" t="s">
        <v>63</v>
      </c>
      <c r="H28" s="9"/>
      <c r="I28" s="9"/>
      <c r="J28" s="9"/>
      <c r="R28" s="46"/>
      <c r="S28" s="47"/>
      <c r="T28" s="47"/>
      <c r="U28" s="47"/>
      <c r="V28" s="47"/>
      <c r="W28" s="47"/>
      <c r="X28" s="48"/>
    </row>
    <row r="29" spans="3:24" x14ac:dyDescent="0.3">
      <c r="H29" s="9"/>
      <c r="I29" s="9"/>
      <c r="J29" s="9"/>
      <c r="R29" s="46"/>
      <c r="S29" s="47"/>
      <c r="T29" s="47"/>
      <c r="U29" s="47"/>
      <c r="V29" s="47"/>
      <c r="W29" s="47"/>
      <c r="X29" s="48"/>
    </row>
    <row r="30" spans="3:24" x14ac:dyDescent="0.3">
      <c r="H30" s="9"/>
      <c r="I30" s="9"/>
      <c r="J30" s="9"/>
      <c r="R30" s="46"/>
      <c r="S30" s="47"/>
      <c r="T30" s="47"/>
      <c r="U30" s="47"/>
      <c r="V30" s="47"/>
      <c r="W30" s="47"/>
      <c r="X30" s="48"/>
    </row>
    <row r="31" spans="3:24" x14ac:dyDescent="0.3">
      <c r="H31" s="9"/>
      <c r="I31" s="9"/>
      <c r="J31" s="9"/>
      <c r="R31" s="46"/>
      <c r="S31" s="47"/>
      <c r="T31" s="47"/>
      <c r="U31" s="47"/>
      <c r="V31" s="47"/>
      <c r="W31" s="47"/>
      <c r="X31" s="48"/>
    </row>
    <row r="32" spans="3:24" ht="15" thickBot="1" x14ac:dyDescent="0.35">
      <c r="H32" s="9"/>
      <c r="I32" s="9"/>
      <c r="J32" s="9"/>
      <c r="R32" s="49"/>
      <c r="S32" s="50"/>
      <c r="T32" s="50"/>
      <c r="U32" s="50"/>
      <c r="V32" s="50"/>
      <c r="W32" s="50"/>
      <c r="X32" s="51"/>
    </row>
    <row r="33" spans="8:10" x14ac:dyDescent="0.3">
      <c r="H33" s="9"/>
      <c r="I33" s="9"/>
      <c r="J33" s="9"/>
    </row>
  </sheetData>
  <sheetProtection algorithmName="SHA-512" hashValue="65N0lE56JXsQ7IMiqk9bH24K1ldjrRt2rB69ab+APbzKR894WEhfN2FovzM4lHklbjfWgDfOGXKTxV3W2Lrrww==" saltValue="92Z8CTk8k3p2Td/BWd6/8w==" spinCount="100000" sheet="1" formatCells="0" formatColumns="0" formatRows="0"/>
  <mergeCells count="1">
    <mergeCell ref="R27:X32"/>
  </mergeCells>
  <hyperlinks>
    <hyperlink ref="E28" r:id="rId1" xr:uid="{00000000-0004-0000-0000-000000000000}"/>
  </hyperlinks>
  <pageMargins left="0.511811024" right="0.511811024" top="0.78740157499999996" bottom="0.78740157499999996" header="0.31496062000000002" footer="0.31496062000000002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68FC81-7AF0-43CA-9928-9DE1B5C3CF39}">
  <dimension ref="A1:AB1"/>
  <sheetViews>
    <sheetView showGridLines="0" workbookViewId="0">
      <selection activeCell="N3" sqref="N3"/>
    </sheetView>
  </sheetViews>
  <sheetFormatPr defaultRowHeight="14.4" x14ac:dyDescent="0.3"/>
  <sheetData>
    <row r="1" spans="1:28" s="23" customFormat="1" ht="84.75" customHeight="1" x14ac:dyDescent="0.3">
      <c r="A1" s="86"/>
      <c r="B1" s="86"/>
      <c r="C1" s="87"/>
      <c r="D1" s="88" t="s">
        <v>139</v>
      </c>
      <c r="E1" s="89"/>
      <c r="F1" s="89"/>
      <c r="G1" s="89"/>
      <c r="H1" s="89"/>
      <c r="I1" s="89"/>
      <c r="J1" s="89"/>
      <c r="K1" s="89"/>
      <c r="L1" s="89"/>
      <c r="M1" s="89"/>
      <c r="N1" s="90"/>
      <c r="O1" s="86"/>
      <c r="P1" s="86"/>
      <c r="Q1" s="86"/>
      <c r="R1" s="86"/>
      <c r="S1" s="86"/>
      <c r="T1" s="86"/>
      <c r="U1" s="86"/>
      <c r="V1" s="86"/>
      <c r="W1" s="86"/>
      <c r="X1" s="86"/>
      <c r="Y1" s="86"/>
      <c r="Z1" s="86"/>
      <c r="AA1" s="86"/>
      <c r="AB1" s="86"/>
    </row>
  </sheetData>
  <sheetProtection algorithmName="SHA-512" hashValue="0CM88vRT2C4rMnS+ITfJJufDorgNo5PAVD5Q6cn5yIlCuhFZVXqyI5pyB/m33Oo/4cZ18vQnvvEfJ9ZQUNgqvA==" saltValue="QXkl7Yqj2bSpPW3lzZhDqA==" spinCount="100000" sheet="1" objects="1" scenarios="1"/>
  <mergeCells count="1">
    <mergeCell ref="D1:M1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C41"/>
  <sheetViews>
    <sheetView showGridLines="0" showRowColHeaders="0" zoomScale="80" zoomScaleNormal="80" zoomScalePageLayoutView="80" workbookViewId="0"/>
  </sheetViews>
  <sheetFormatPr defaultColWidth="0" defaultRowHeight="0" customHeight="1" zeroHeight="1" x14ac:dyDescent="0.3"/>
  <cols>
    <col min="1" max="29" width="9.109375" customWidth="1"/>
    <col min="30" max="16384" width="9.109375" hidden="1"/>
  </cols>
  <sheetData>
    <row r="1" ht="14.4" x14ac:dyDescent="0.3"/>
    <row r="2" ht="14.4" x14ac:dyDescent="0.3"/>
    <row r="3" ht="14.4" x14ac:dyDescent="0.3"/>
    <row r="4" ht="14.4" x14ac:dyDescent="0.3"/>
    <row r="5" ht="14.4" x14ac:dyDescent="0.3"/>
    <row r="6" ht="14.4" x14ac:dyDescent="0.3"/>
    <row r="7" ht="14.4" x14ac:dyDescent="0.3"/>
    <row r="8" ht="14.4" x14ac:dyDescent="0.3"/>
    <row r="9" ht="14.4" x14ac:dyDescent="0.3"/>
    <row r="10" ht="14.4" x14ac:dyDescent="0.3"/>
    <row r="11" ht="14.4" x14ac:dyDescent="0.3"/>
    <row r="12" ht="14.4" x14ac:dyDescent="0.3"/>
    <row r="13" ht="14.4" x14ac:dyDescent="0.3"/>
    <row r="14" ht="14.4" x14ac:dyDescent="0.3"/>
    <row r="15" ht="14.4" x14ac:dyDescent="0.3"/>
    <row r="16" ht="14.4" x14ac:dyDescent="0.3"/>
    <row r="17" ht="14.4" x14ac:dyDescent="0.3"/>
    <row r="18" ht="14.4" x14ac:dyDescent="0.3"/>
    <row r="19" ht="14.4" x14ac:dyDescent="0.3"/>
    <row r="20" ht="14.4" x14ac:dyDescent="0.3"/>
    <row r="21" ht="14.4" x14ac:dyDescent="0.3"/>
    <row r="22" ht="14.4" x14ac:dyDescent="0.3"/>
    <row r="23" ht="14.4" x14ac:dyDescent="0.3"/>
    <row r="24" ht="14.4" x14ac:dyDescent="0.3"/>
    <row r="25" ht="14.4" x14ac:dyDescent="0.3"/>
    <row r="26" ht="14.4" x14ac:dyDescent="0.3"/>
    <row r="27" ht="14.4" x14ac:dyDescent="0.3"/>
    <row r="28" ht="14.4" x14ac:dyDescent="0.3"/>
    <row r="29" ht="15" customHeight="1" x14ac:dyDescent="0.3"/>
    <row r="30" ht="14.4" x14ac:dyDescent="0.3"/>
    <row r="31" ht="14.4" x14ac:dyDescent="0.3"/>
    <row r="32" ht="14.4" x14ac:dyDescent="0.3"/>
    <row r="33" ht="14.4" x14ac:dyDescent="0.3"/>
    <row r="34" ht="14.4" x14ac:dyDescent="0.3"/>
    <row r="35" ht="14.4" x14ac:dyDescent="0.3"/>
    <row r="36" ht="14.4" x14ac:dyDescent="0.3"/>
    <row r="37" ht="14.4" x14ac:dyDescent="0.3"/>
    <row r="38" ht="14.4" x14ac:dyDescent="0.3"/>
    <row r="39" ht="14.4" x14ac:dyDescent="0.3"/>
    <row r="40" ht="14.4" x14ac:dyDescent="0.3"/>
    <row r="41" ht="14.4" x14ac:dyDescent="0.3"/>
  </sheetData>
  <sheetProtection formatCells="0" formatColumns="0" formatRows="0"/>
  <pageMargins left="0.511811024" right="0.511811024" top="0.78740157499999996" bottom="0.78740157499999996" header="0.31496062000000002" footer="0.3149606200000000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AM116"/>
  <sheetViews>
    <sheetView showGridLines="0" workbookViewId="0">
      <selection activeCell="B3" sqref="B3"/>
    </sheetView>
  </sheetViews>
  <sheetFormatPr defaultColWidth="0" defaultRowHeight="14.4" x14ac:dyDescent="0.3"/>
  <cols>
    <col min="1" max="1" width="39.44140625" customWidth="1"/>
    <col min="2" max="3" width="15.6640625" customWidth="1"/>
    <col min="4" max="4" width="14.88671875" customWidth="1"/>
    <col min="5" max="16" width="12.44140625" customWidth="1"/>
    <col min="17" max="17" width="9.109375" customWidth="1"/>
    <col min="18" max="18" width="9.109375" style="24" customWidth="1"/>
    <col min="19" max="19" width="9.109375" style="41" customWidth="1"/>
    <col min="20" max="21" width="9.109375" style="29" customWidth="1"/>
    <col min="22" max="22" width="10.44140625" style="29" bestFit="1" customWidth="1"/>
    <col min="23" max="24" width="9.109375" style="29" customWidth="1"/>
    <col min="25" max="25" width="10.44140625" style="29" bestFit="1" customWidth="1"/>
    <col min="26" max="28" width="9.33203125" style="29" bestFit="1" customWidth="1"/>
    <col min="29" max="35" width="9.109375" style="29" customWidth="1"/>
    <col min="36" max="39" width="0" style="17" hidden="1" customWidth="1"/>
    <col min="40" max="16384" width="9.109375" style="17" hidden="1"/>
  </cols>
  <sheetData>
    <row r="2" spans="1:33" ht="15.6" x14ac:dyDescent="0.3">
      <c r="B2" s="69" t="s">
        <v>67</v>
      </c>
    </row>
    <row r="3" spans="1:33" ht="15.6" x14ac:dyDescent="0.3">
      <c r="B3" s="70">
        <v>2025</v>
      </c>
    </row>
    <row r="6" spans="1:33" ht="15" thickBot="1" x14ac:dyDescent="0.35"/>
    <row r="7" spans="1:33" ht="50.25" customHeight="1" thickBot="1" x14ac:dyDescent="0.35">
      <c r="A7" s="36" t="s">
        <v>134</v>
      </c>
      <c r="B7" s="54" t="s">
        <v>135</v>
      </c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U7" s="29" t="s">
        <v>31</v>
      </c>
    </row>
    <row r="8" spans="1:33" x14ac:dyDescent="0.3">
      <c r="U8" s="29" t="s">
        <v>18</v>
      </c>
      <c r="V8" s="29" t="s">
        <v>19</v>
      </c>
      <c r="X8" s="29" t="s">
        <v>24</v>
      </c>
      <c r="Y8" s="29" t="s">
        <v>25</v>
      </c>
      <c r="AA8" s="29" t="s">
        <v>26</v>
      </c>
      <c r="AE8" s="29" t="s">
        <v>29</v>
      </c>
      <c r="AF8" s="52">
        <f ca="1">IF('Objetivos e Metas'!C10="","",'Objetivos e Metas'!C10)</f>
        <v>62500</v>
      </c>
      <c r="AG8" s="52"/>
    </row>
    <row r="9" spans="1:33" x14ac:dyDescent="0.3">
      <c r="C9" s="38" t="s">
        <v>61</v>
      </c>
      <c r="D9" s="38" t="s">
        <v>1</v>
      </c>
      <c r="E9" s="38" t="s">
        <v>2</v>
      </c>
      <c r="F9" s="38" t="s">
        <v>3</v>
      </c>
      <c r="G9" s="38" t="s">
        <v>4</v>
      </c>
      <c r="H9" s="38" t="s">
        <v>5</v>
      </c>
      <c r="I9" s="38" t="s">
        <v>6</v>
      </c>
      <c r="J9" s="38" t="s">
        <v>7</v>
      </c>
      <c r="K9" s="38" t="s">
        <v>8</v>
      </c>
      <c r="L9" s="38" t="s">
        <v>9</v>
      </c>
      <c r="M9" s="38" t="s">
        <v>10</v>
      </c>
      <c r="N9" s="38" t="s">
        <v>11</v>
      </c>
      <c r="O9" s="38" t="s">
        <v>12</v>
      </c>
      <c r="P9" s="38" t="s">
        <v>14</v>
      </c>
      <c r="U9" s="29" t="s">
        <v>20</v>
      </c>
      <c r="V9" s="30">
        <f ca="1">Y10</f>
        <v>37500</v>
      </c>
      <c r="Y9" s="30">
        <f ca="1">SUM(Y10:Y13)</f>
        <v>62500</v>
      </c>
      <c r="AA9" s="29" t="s">
        <v>27</v>
      </c>
      <c r="AB9" s="29" t="s">
        <v>28</v>
      </c>
      <c r="AE9" s="29" t="s">
        <v>30</v>
      </c>
      <c r="AF9" s="52">
        <f ca="1">IF('Objetivos e Metas'!C11="","",'Objetivos e Metas'!C11)</f>
        <v>39500</v>
      </c>
      <c r="AG9" s="52"/>
    </row>
    <row r="10" spans="1:33" x14ac:dyDescent="0.3">
      <c r="A10" s="53" t="s">
        <v>15</v>
      </c>
      <c r="B10" s="37" t="s">
        <v>13</v>
      </c>
      <c r="C10" s="25">
        <f ca="1">SUMIF($D$103:$O$103,"&lt;="&amp;TODAY(),D10:O10)</f>
        <v>62500</v>
      </c>
      <c r="D10" s="11">
        <v>4500</v>
      </c>
      <c r="E10" s="11">
        <v>4500</v>
      </c>
      <c r="F10" s="11">
        <v>5000</v>
      </c>
      <c r="G10" s="11">
        <v>5000</v>
      </c>
      <c r="H10" s="11">
        <v>5500</v>
      </c>
      <c r="I10" s="11">
        <v>5500</v>
      </c>
      <c r="J10" s="11">
        <v>6000</v>
      </c>
      <c r="K10" s="11">
        <v>6000</v>
      </c>
      <c r="L10" s="11">
        <v>6500</v>
      </c>
      <c r="M10" s="11">
        <v>7000</v>
      </c>
      <c r="N10" s="11">
        <v>7000</v>
      </c>
      <c r="O10" s="11">
        <v>7500</v>
      </c>
      <c r="P10" s="12">
        <f>SUM(D10:O10)</f>
        <v>70000</v>
      </c>
      <c r="U10" s="29" t="s">
        <v>21</v>
      </c>
      <c r="V10" s="30">
        <f ca="1">Y11</f>
        <v>12500</v>
      </c>
      <c r="X10" s="29" t="s">
        <v>20</v>
      </c>
      <c r="Y10" s="30">
        <f ca="1">'Objetivos e Metas'!$AF$8*Z10</f>
        <v>37500</v>
      </c>
      <c r="Z10" s="31">
        <v>0.6</v>
      </c>
      <c r="AA10" s="30">
        <v>0</v>
      </c>
      <c r="AB10" s="30">
        <f ca="1">IF('Objetivos e Metas'!AF9&gt;='Objetivos e Metas'!AF8,0.03,0)</f>
        <v>0</v>
      </c>
    </row>
    <row r="11" spans="1:33" x14ac:dyDescent="0.3">
      <c r="A11" s="53"/>
      <c r="B11" s="37" t="s">
        <v>0</v>
      </c>
      <c r="C11" s="25">
        <f ca="1">SUMIF($D$103:$O$103,"&lt;="&amp;TODAY(),D11:O11)</f>
        <v>39500</v>
      </c>
      <c r="D11" s="11">
        <v>5000</v>
      </c>
      <c r="E11" s="11">
        <v>5000</v>
      </c>
      <c r="F11" s="11">
        <v>5500</v>
      </c>
      <c r="G11" s="11">
        <v>9000</v>
      </c>
      <c r="H11" s="11">
        <v>5000</v>
      </c>
      <c r="I11" s="11">
        <v>10000</v>
      </c>
      <c r="J11" s="11"/>
      <c r="K11" s="11"/>
      <c r="L11" s="11"/>
      <c r="M11" s="11"/>
      <c r="N11" s="11"/>
      <c r="O11" s="11"/>
      <c r="P11" s="13">
        <f>SUM(D11:O11)</f>
        <v>39500</v>
      </c>
      <c r="U11" s="29" t="s">
        <v>22</v>
      </c>
      <c r="V11" s="30">
        <f ca="1">Y12</f>
        <v>6250</v>
      </c>
      <c r="X11" s="29" t="s">
        <v>21</v>
      </c>
      <c r="Y11" s="30">
        <f ca="1">'Objetivos e Metas'!$AF$8*Z11</f>
        <v>12500</v>
      </c>
      <c r="Z11" s="31">
        <v>0.2</v>
      </c>
      <c r="AA11" s="30">
        <f ca="1">IF(Y9=0,"",IF('Objetivos e Metas'!AF9&gt;'Objetivos e Metas'!AF8,-COS(PI()*ABS('Objetivos e Metas'!AF8/Y9)),-COS(PI()*ABS('Objetivos e Metas'!AF9/Y9))))</f>
        <v>0.40290643571366258</v>
      </c>
      <c r="AB11" s="30">
        <f ca="1">IF(Y9=0,"",IF('Objetivos e Metas'!AF9&gt;='Objetivos e Metas'!AF8,SIN(PI()*ABS('Objetivos e Metas'!AF8/Y9)),SIN(PI()*ABS('Objetivos e Metas'!AF9/Y9))))</f>
        <v>0.91524117262091764</v>
      </c>
    </row>
    <row r="12" spans="1:33" x14ac:dyDescent="0.3">
      <c r="U12" s="29" t="s">
        <v>23</v>
      </c>
      <c r="V12" s="30">
        <f ca="1">Y13</f>
        <v>6250</v>
      </c>
      <c r="X12" s="29" t="s">
        <v>22</v>
      </c>
      <c r="Y12" s="30">
        <f ca="1">'Objetivos e Metas'!$AF$8*Z12</f>
        <v>6250</v>
      </c>
      <c r="Z12" s="31">
        <v>0.1</v>
      </c>
    </row>
    <row r="13" spans="1:33" x14ac:dyDescent="0.3">
      <c r="C13" s="38" t="s">
        <v>61</v>
      </c>
      <c r="D13" s="39" t="s">
        <v>1</v>
      </c>
      <c r="E13" s="39" t="s">
        <v>2</v>
      </c>
      <c r="F13" s="39" t="s">
        <v>3</v>
      </c>
      <c r="G13" s="39" t="s">
        <v>4</v>
      </c>
      <c r="H13" s="39" t="s">
        <v>5</v>
      </c>
      <c r="I13" s="39" t="s">
        <v>6</v>
      </c>
      <c r="J13" s="39" t="s">
        <v>7</v>
      </c>
      <c r="K13" s="39" t="s">
        <v>8</v>
      </c>
      <c r="L13" s="39" t="s">
        <v>9</v>
      </c>
      <c r="M13" s="39" t="s">
        <v>10</v>
      </c>
      <c r="N13" s="39" t="s">
        <v>11</v>
      </c>
      <c r="O13" s="39" t="s">
        <v>12</v>
      </c>
      <c r="P13" s="39" t="s">
        <v>14</v>
      </c>
      <c r="X13" s="29" t="s">
        <v>23</v>
      </c>
      <c r="Y13" s="30">
        <f ca="1">'Objetivos e Metas'!$AF$8*Z13</f>
        <v>6250</v>
      </c>
      <c r="Z13" s="31">
        <v>0.1</v>
      </c>
    </row>
    <row r="14" spans="1:33" x14ac:dyDescent="0.3">
      <c r="A14" s="53" t="s">
        <v>16</v>
      </c>
      <c r="B14" s="37" t="s">
        <v>13</v>
      </c>
      <c r="C14" s="25">
        <f ca="1">SUMIF($D$103:$O$103,"&lt;="&amp;TODAY(),D14:O14)</f>
        <v>12700</v>
      </c>
      <c r="D14" s="11">
        <v>1000</v>
      </c>
      <c r="E14" s="11">
        <v>900</v>
      </c>
      <c r="F14" s="11">
        <v>1200</v>
      </c>
      <c r="G14" s="11">
        <v>1200</v>
      </c>
      <c r="H14" s="11">
        <v>1200</v>
      </c>
      <c r="I14" s="11">
        <v>1200</v>
      </c>
      <c r="J14" s="11">
        <v>1200</v>
      </c>
      <c r="K14" s="11">
        <v>1200</v>
      </c>
      <c r="L14" s="11">
        <v>1200</v>
      </c>
      <c r="M14" s="11">
        <v>1200</v>
      </c>
      <c r="N14" s="11">
        <v>1200</v>
      </c>
      <c r="O14" s="11">
        <v>1200</v>
      </c>
      <c r="P14" s="12">
        <f>SUM(D14:O14)</f>
        <v>13900</v>
      </c>
      <c r="V14" s="30"/>
    </row>
    <row r="15" spans="1:33" x14ac:dyDescent="0.3">
      <c r="A15" s="53"/>
      <c r="B15" s="37" t="s">
        <v>0</v>
      </c>
      <c r="C15" s="25">
        <f ca="1">SUMIF($D$103:$O$103,"&lt;="&amp;TODAY(),D15:O15)</f>
        <v>3900</v>
      </c>
      <c r="D15" s="11">
        <v>700</v>
      </c>
      <c r="E15" s="11">
        <v>900</v>
      </c>
      <c r="F15" s="11">
        <v>1300</v>
      </c>
      <c r="G15" s="11">
        <v>1000</v>
      </c>
      <c r="H15" s="11"/>
      <c r="I15" s="11"/>
      <c r="J15" s="11"/>
      <c r="K15" s="11"/>
      <c r="L15" s="11"/>
      <c r="M15" s="11"/>
      <c r="N15" s="11"/>
      <c r="O15" s="11"/>
      <c r="P15" s="13">
        <f>SUM(D15:O15)</f>
        <v>3900</v>
      </c>
    </row>
    <row r="16" spans="1:33" x14ac:dyDescent="0.3">
      <c r="A16" s="5"/>
      <c r="B16" s="6"/>
      <c r="C16" s="6"/>
      <c r="D16" s="2"/>
      <c r="E16" s="2"/>
      <c r="F16" s="2"/>
      <c r="G16" s="3"/>
      <c r="H16" s="3"/>
      <c r="I16" s="3"/>
      <c r="J16" s="3"/>
      <c r="K16" s="3"/>
      <c r="L16" s="3"/>
      <c r="M16" s="3"/>
      <c r="N16" s="3"/>
      <c r="O16" s="3"/>
      <c r="P16" s="4"/>
      <c r="U16" s="29" t="s">
        <v>32</v>
      </c>
    </row>
    <row r="17" spans="1:35" x14ac:dyDescent="0.3">
      <c r="A17" s="5"/>
      <c r="B17" s="9"/>
      <c r="C17" s="9"/>
      <c r="D17" s="9"/>
      <c r="E17" s="9"/>
      <c r="F17" s="2" t="str">
        <f>A10</f>
        <v>Indicador 1.1: Faturamento Total</v>
      </c>
      <c r="G17" s="3"/>
      <c r="H17" s="3"/>
      <c r="I17" s="3"/>
      <c r="J17" s="3"/>
      <c r="K17" s="3"/>
      <c r="L17" s="3" t="str">
        <f>A14</f>
        <v>Indicador 1.2: Lucro Total</v>
      </c>
      <c r="M17" s="3"/>
      <c r="N17" s="3"/>
      <c r="O17" s="3"/>
      <c r="P17" s="4"/>
      <c r="U17" s="29" t="s">
        <v>18</v>
      </c>
      <c r="V17" s="29" t="s">
        <v>19</v>
      </c>
      <c r="X17" s="29" t="s">
        <v>24</v>
      </c>
      <c r="Y17" s="29" t="s">
        <v>25</v>
      </c>
      <c r="AA17" s="29" t="s">
        <v>26</v>
      </c>
      <c r="AE17" s="29" t="s">
        <v>29</v>
      </c>
      <c r="AF17" s="52">
        <f ca="1">IF('Objetivos e Metas'!C14="","",'Objetivos e Metas'!C14)</f>
        <v>12700</v>
      </c>
      <c r="AG17" s="52"/>
    </row>
    <row r="18" spans="1:35" x14ac:dyDescent="0.3">
      <c r="A18" s="28" t="s">
        <v>62</v>
      </c>
      <c r="B18" s="9"/>
      <c r="C18" s="9"/>
      <c r="D18" s="9"/>
      <c r="E18" s="9"/>
      <c r="F18" s="9"/>
      <c r="G18" s="3"/>
      <c r="H18" s="3"/>
      <c r="I18" s="3"/>
      <c r="J18" s="3"/>
      <c r="K18" s="3"/>
      <c r="L18" s="3"/>
      <c r="M18" s="3"/>
      <c r="N18" s="3"/>
      <c r="O18" s="3"/>
      <c r="P18" s="4"/>
      <c r="U18" s="29" t="s">
        <v>20</v>
      </c>
      <c r="V18" s="30">
        <f ca="1">Y19</f>
        <v>7620</v>
      </c>
      <c r="Y18" s="30">
        <f ca="1">SUM(Y19:Y22)</f>
        <v>12700</v>
      </c>
      <c r="AA18" s="29" t="s">
        <v>27</v>
      </c>
      <c r="AB18" s="29" t="s">
        <v>28</v>
      </c>
      <c r="AE18" s="29" t="s">
        <v>30</v>
      </c>
      <c r="AF18" s="52">
        <f ca="1">IF('Objetivos e Metas'!C15="","",'Objetivos e Metas'!C15)</f>
        <v>3900</v>
      </c>
      <c r="AG18" s="52"/>
    </row>
    <row r="19" spans="1:35" x14ac:dyDescent="0.3">
      <c r="A19" s="5"/>
      <c r="B19" s="9"/>
      <c r="C19" s="9"/>
      <c r="D19" s="9"/>
      <c r="E19" s="9"/>
      <c r="F19" s="9"/>
      <c r="G19" s="3"/>
      <c r="H19" s="3"/>
      <c r="I19" s="3"/>
      <c r="J19" s="3"/>
      <c r="K19" s="3"/>
      <c r="L19" s="3"/>
      <c r="M19" s="3"/>
      <c r="N19" s="3"/>
      <c r="O19" s="3"/>
      <c r="P19" s="4"/>
      <c r="U19" s="29" t="s">
        <v>21</v>
      </c>
      <c r="V19" s="30">
        <f ca="1">Y20</f>
        <v>2540</v>
      </c>
      <c r="X19" s="29" t="s">
        <v>20</v>
      </c>
      <c r="Y19" s="30">
        <f ca="1">'Objetivos e Metas'!$AF$17*Z19</f>
        <v>7620</v>
      </c>
      <c r="Z19" s="31">
        <v>0.6</v>
      </c>
      <c r="AA19" s="30">
        <v>0</v>
      </c>
      <c r="AB19" s="30">
        <f ca="1">IF('Objetivos e Metas'!AF18&gt;='Objetivos e Metas'!AF17,0.03,0)</f>
        <v>0</v>
      </c>
    </row>
    <row r="20" spans="1:35" x14ac:dyDescent="0.3">
      <c r="A20" s="5"/>
      <c r="B20" s="9"/>
      <c r="C20" s="9"/>
      <c r="D20" s="9"/>
      <c r="E20" s="9"/>
      <c r="F20" s="9"/>
      <c r="G20" s="3"/>
      <c r="H20" s="3"/>
      <c r="I20" s="3"/>
      <c r="J20" s="3"/>
      <c r="K20" s="3"/>
      <c r="L20" s="3"/>
      <c r="M20" s="3"/>
      <c r="N20" s="3"/>
      <c r="O20" s="3"/>
      <c r="P20" s="4"/>
      <c r="U20" s="29" t="s">
        <v>22</v>
      </c>
      <c r="V20" s="30">
        <f ca="1">Y21</f>
        <v>1270</v>
      </c>
      <c r="X20" s="29" t="s">
        <v>21</v>
      </c>
      <c r="Y20" s="30">
        <f ca="1">'Objetivos e Metas'!$AF$17*Z20</f>
        <v>2540</v>
      </c>
      <c r="Z20" s="31">
        <v>0.2</v>
      </c>
      <c r="AA20" s="30">
        <f ca="1">IF(Y18=0,"",IF('Objetivos e Metas'!AF18&gt;'Objetivos e Metas'!AF17,-COS(PI()*ABS('Objetivos e Metas'!AF17/Y18)),-COS(PI()*ABS('Objetivos e Metas'!AF18/Y18))))</f>
        <v>-0.56962972587985716</v>
      </c>
      <c r="AB20" s="30">
        <f ca="1">IF(Y18=0,"",IF('Objetivos e Metas'!AF18&gt;='Objetivos e Metas'!AF17,SIN(PI()*ABS('Objetivos e Metas'!AF17/Y18)),SIN(PI()*ABS('Objetivos e Metas'!AF18/Y18))))</f>
        <v>0.82190143897795842</v>
      </c>
    </row>
    <row r="21" spans="1:35" x14ac:dyDescent="0.3">
      <c r="A21" s="5"/>
      <c r="B21" s="9"/>
      <c r="C21" s="9"/>
      <c r="D21" s="9"/>
      <c r="E21" s="9"/>
      <c r="F21" s="9"/>
      <c r="G21" s="3"/>
      <c r="H21" s="3"/>
      <c r="I21" s="3"/>
      <c r="J21" s="3"/>
      <c r="K21" s="3"/>
      <c r="L21" s="3"/>
      <c r="M21" s="3"/>
      <c r="N21" s="3"/>
      <c r="O21" s="3"/>
      <c r="P21" s="4"/>
      <c r="U21" s="29" t="s">
        <v>23</v>
      </c>
      <c r="V21" s="30">
        <f ca="1">Y22</f>
        <v>1270</v>
      </c>
      <c r="X21" s="29" t="s">
        <v>22</v>
      </c>
      <c r="Y21" s="30">
        <f ca="1">'Objetivos e Metas'!$AF$17*Z21</f>
        <v>1270</v>
      </c>
      <c r="Z21" s="31">
        <v>0.1</v>
      </c>
    </row>
    <row r="22" spans="1:35" ht="40.5" customHeight="1" x14ac:dyDescent="0.3">
      <c r="A22" s="5"/>
      <c r="B22" s="9"/>
      <c r="C22" s="9"/>
      <c r="D22" s="9"/>
      <c r="E22" s="9"/>
      <c r="F22" s="9"/>
      <c r="X22" s="29" t="s">
        <v>23</v>
      </c>
      <c r="Y22" s="30">
        <f ca="1">'Objetivos e Metas'!$AF$17*Z22</f>
        <v>1270</v>
      </c>
      <c r="Z22" s="31">
        <v>0.1</v>
      </c>
    </row>
    <row r="23" spans="1:35" s="18" customFormat="1" ht="5.25" customHeight="1" x14ac:dyDescent="0.3">
      <c r="A23" s="21"/>
      <c r="B23" s="21"/>
      <c r="C23" s="21"/>
      <c r="D23" s="21"/>
      <c r="E23" s="21"/>
      <c r="F23" s="21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35"/>
      <c r="S23" s="42"/>
      <c r="T23" s="33"/>
      <c r="U23" s="29"/>
      <c r="V23" s="29"/>
      <c r="W23" s="29"/>
      <c r="X23" s="29"/>
      <c r="Y23" s="29"/>
      <c r="Z23" s="29"/>
      <c r="AA23" s="29"/>
      <c r="AB23" s="29"/>
      <c r="AC23" s="29"/>
      <c r="AD23" s="32"/>
      <c r="AE23" s="32"/>
      <c r="AF23" s="32"/>
      <c r="AG23" s="32"/>
      <c r="AH23" s="32"/>
      <c r="AI23" s="32"/>
    </row>
    <row r="24" spans="1:35" ht="24.75" customHeight="1" thickBot="1" x14ac:dyDescent="0.35"/>
    <row r="25" spans="1:35" ht="50.25" customHeight="1" thickBot="1" x14ac:dyDescent="0.35">
      <c r="A25" s="36" t="s">
        <v>53</v>
      </c>
      <c r="B25" s="56" t="s">
        <v>54</v>
      </c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</row>
    <row r="27" spans="1:35" x14ac:dyDescent="0.3">
      <c r="C27" s="38" t="s">
        <v>61</v>
      </c>
      <c r="D27" s="38" t="s">
        <v>1</v>
      </c>
      <c r="E27" s="38" t="s">
        <v>2</v>
      </c>
      <c r="F27" s="38" t="s">
        <v>3</v>
      </c>
      <c r="G27" s="38" t="s">
        <v>4</v>
      </c>
      <c r="H27" s="38" t="s">
        <v>5</v>
      </c>
      <c r="I27" s="38" t="s">
        <v>6</v>
      </c>
      <c r="J27" s="38" t="s">
        <v>7</v>
      </c>
      <c r="K27" s="38" t="s">
        <v>8</v>
      </c>
      <c r="L27" s="38" t="s">
        <v>9</v>
      </c>
      <c r="M27" s="38" t="s">
        <v>10</v>
      </c>
      <c r="N27" s="38" t="s">
        <v>11</v>
      </c>
      <c r="O27" s="38" t="s">
        <v>12</v>
      </c>
      <c r="P27" s="38" t="s">
        <v>14</v>
      </c>
    </row>
    <row r="28" spans="1:35" ht="15" customHeight="1" x14ac:dyDescent="0.3">
      <c r="A28" s="53" t="s">
        <v>55</v>
      </c>
      <c r="B28" s="37" t="s">
        <v>13</v>
      </c>
      <c r="C28" s="25">
        <f ca="1">SUMIF($D$103:$O$103,"&lt;="&amp;TODAY(),D28:O28)</f>
        <v>62500</v>
      </c>
      <c r="D28" s="11">
        <v>4500</v>
      </c>
      <c r="E28" s="11">
        <v>4500</v>
      </c>
      <c r="F28" s="11">
        <v>5000</v>
      </c>
      <c r="G28" s="11">
        <v>5000</v>
      </c>
      <c r="H28" s="11">
        <v>5500</v>
      </c>
      <c r="I28" s="11">
        <v>5500</v>
      </c>
      <c r="J28" s="11">
        <v>6000</v>
      </c>
      <c r="K28" s="11">
        <v>6000</v>
      </c>
      <c r="L28" s="11">
        <v>6500</v>
      </c>
      <c r="M28" s="11">
        <v>7000</v>
      </c>
      <c r="N28" s="11">
        <v>7000</v>
      </c>
      <c r="O28" s="11">
        <v>7500</v>
      </c>
      <c r="P28" s="12">
        <f>SUM(D28:O28)</f>
        <v>70000</v>
      </c>
      <c r="U28" s="29" t="s">
        <v>33</v>
      </c>
    </row>
    <row r="29" spans="1:35" x14ac:dyDescent="0.3">
      <c r="A29" s="53"/>
      <c r="B29" s="37" t="s">
        <v>0</v>
      </c>
      <c r="C29" s="25">
        <f ca="1">SUMIF($D$103:$O$103,"&lt;="&amp;TODAY(),D29:O29)</f>
        <v>8000</v>
      </c>
      <c r="D29" s="11">
        <v>5000</v>
      </c>
      <c r="E29" s="11">
        <v>3000</v>
      </c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3">
        <f>SUM(D29:O29)</f>
        <v>8000</v>
      </c>
      <c r="U29" s="29" t="s">
        <v>18</v>
      </c>
      <c r="V29" s="29" t="s">
        <v>19</v>
      </c>
      <c r="X29" s="29" t="s">
        <v>24</v>
      </c>
      <c r="Y29" s="29" t="s">
        <v>25</v>
      </c>
      <c r="AA29" s="29" t="s">
        <v>26</v>
      </c>
      <c r="AE29" s="29" t="s">
        <v>29</v>
      </c>
      <c r="AF29" s="52">
        <f ca="1">IF('Objetivos e Metas'!C28="","",'Objetivos e Metas'!C28)</f>
        <v>62500</v>
      </c>
      <c r="AG29" s="52"/>
    </row>
    <row r="30" spans="1:35" x14ac:dyDescent="0.3">
      <c r="U30" s="29" t="s">
        <v>20</v>
      </c>
      <c r="V30" s="30">
        <f ca="1">Y31</f>
        <v>37500</v>
      </c>
      <c r="Y30" s="30">
        <f ca="1">SUM(Y31:Y34)</f>
        <v>62500</v>
      </c>
      <c r="AA30" s="29" t="s">
        <v>27</v>
      </c>
      <c r="AB30" s="29" t="s">
        <v>28</v>
      </c>
      <c r="AE30" s="29" t="s">
        <v>30</v>
      </c>
      <c r="AF30" s="52">
        <f ca="1">IF('Objetivos e Metas'!C29="","",'Objetivos e Metas'!C29)</f>
        <v>8000</v>
      </c>
      <c r="AG30" s="52"/>
    </row>
    <row r="31" spans="1:35" x14ac:dyDescent="0.3">
      <c r="C31" s="38" t="s">
        <v>61</v>
      </c>
      <c r="D31" s="38" t="s">
        <v>1</v>
      </c>
      <c r="E31" s="38" t="s">
        <v>2</v>
      </c>
      <c r="F31" s="38" t="s">
        <v>3</v>
      </c>
      <c r="G31" s="38" t="s">
        <v>4</v>
      </c>
      <c r="H31" s="38" t="s">
        <v>5</v>
      </c>
      <c r="I31" s="38" t="s">
        <v>6</v>
      </c>
      <c r="J31" s="38" t="s">
        <v>7</v>
      </c>
      <c r="K31" s="38" t="s">
        <v>8</v>
      </c>
      <c r="L31" s="38" t="s">
        <v>9</v>
      </c>
      <c r="M31" s="38" t="s">
        <v>10</v>
      </c>
      <c r="N31" s="38" t="s">
        <v>11</v>
      </c>
      <c r="O31" s="38" t="s">
        <v>12</v>
      </c>
      <c r="P31" s="38" t="s">
        <v>14</v>
      </c>
      <c r="U31" s="29" t="s">
        <v>21</v>
      </c>
      <c r="V31" s="30">
        <f ca="1">Y32</f>
        <v>12500</v>
      </c>
      <c r="X31" s="29" t="s">
        <v>20</v>
      </c>
      <c r="Y31" s="30">
        <f ca="1">'Objetivos e Metas'!$AF$29*Z31</f>
        <v>37500</v>
      </c>
      <c r="Z31" s="31">
        <v>0.6</v>
      </c>
      <c r="AA31" s="30">
        <v>0</v>
      </c>
      <c r="AB31" s="30">
        <f ca="1">IF('Objetivos e Metas'!AF30&gt;='Objetivos e Metas'!AF29,0.03,0)</f>
        <v>0</v>
      </c>
    </row>
    <row r="32" spans="1:35" x14ac:dyDescent="0.3">
      <c r="A32" s="53" t="s">
        <v>56</v>
      </c>
      <c r="B32" s="37" t="s">
        <v>13</v>
      </c>
      <c r="C32" s="25">
        <f ca="1">SUMIF($D$103:$O$103,"&lt;="&amp;TODAY(),D32:O32)</f>
        <v>2700</v>
      </c>
      <c r="D32" s="14">
        <v>800</v>
      </c>
      <c r="E32" s="14">
        <v>900</v>
      </c>
      <c r="F32" s="14">
        <v>1000</v>
      </c>
      <c r="G32" s="14"/>
      <c r="H32" s="14"/>
      <c r="I32" s="14"/>
      <c r="J32" s="14"/>
      <c r="K32" s="14"/>
      <c r="L32" s="14"/>
      <c r="M32" s="14"/>
      <c r="N32" s="14"/>
      <c r="O32" s="14"/>
      <c r="P32" s="15">
        <f>SUM(D32:O32)</f>
        <v>2700</v>
      </c>
      <c r="U32" s="29" t="s">
        <v>22</v>
      </c>
      <c r="V32" s="30">
        <f ca="1">Y33</f>
        <v>6250</v>
      </c>
      <c r="X32" s="29" t="s">
        <v>21</v>
      </c>
      <c r="Y32" s="30">
        <f ca="1">'Objetivos e Metas'!$AF$29*Z32</f>
        <v>12500</v>
      </c>
      <c r="Z32" s="31">
        <v>0.2</v>
      </c>
      <c r="AA32" s="30">
        <f ca="1">IF(Y30=0,"",IF('Objetivos e Metas'!AF30&gt;'Objetivos e Metas'!AF29,-COS(PI()*ABS('Objetivos e Metas'!AF29/Y30)),-COS(PI()*ABS('Objetivos e Metas'!AF30/Y30))))</f>
        <v>-0.92023184736587038</v>
      </c>
      <c r="AB32" s="30">
        <f ca="1">IF(Y30=0,"",IF('Objetivos e Metas'!AF30&gt;='Objetivos e Metas'!AF29,SIN(PI()*ABS('Objetivos e Metas'!AF29/Y30)),SIN(PI()*ABS('Objetivos e Metas'!AF30/Y30))))</f>
        <v>0.39137366683720243</v>
      </c>
    </row>
    <row r="33" spans="1:35" x14ac:dyDescent="0.3">
      <c r="A33" s="53"/>
      <c r="B33" s="37" t="s">
        <v>0</v>
      </c>
      <c r="C33" s="25">
        <f ca="1">SUMIF($D$103:$O$103,"&lt;="&amp;TODAY(),D33:O33)</f>
        <v>1690</v>
      </c>
      <c r="D33" s="14">
        <v>789</v>
      </c>
      <c r="E33" s="14">
        <v>901</v>
      </c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6">
        <f>SUM(D33:O33)</f>
        <v>1690</v>
      </c>
      <c r="U33" s="29" t="s">
        <v>23</v>
      </c>
      <c r="V33" s="30">
        <f ca="1">Y34</f>
        <v>6250</v>
      </c>
      <c r="X33" s="29" t="s">
        <v>22</v>
      </c>
      <c r="Y33" s="30">
        <f ca="1">'Objetivos e Metas'!$AF$29*Z33</f>
        <v>6250</v>
      </c>
      <c r="Z33" s="31">
        <v>0.1</v>
      </c>
    </row>
    <row r="34" spans="1:35" s="6" customFormat="1" x14ac:dyDescent="0.3">
      <c r="A34" s="5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8"/>
      <c r="Q34" s="9"/>
      <c r="R34" s="27"/>
      <c r="S34" s="42"/>
      <c r="T34" s="33"/>
      <c r="U34" s="29"/>
      <c r="V34" s="29"/>
      <c r="W34" s="29"/>
      <c r="X34" s="29" t="s">
        <v>23</v>
      </c>
      <c r="Y34" s="30">
        <f ca="1">'Objetivos e Metas'!$AF$29*Z34</f>
        <v>6250</v>
      </c>
      <c r="Z34" s="31">
        <v>0.1</v>
      </c>
      <c r="AA34" s="29"/>
      <c r="AB34" s="29"/>
      <c r="AC34" s="29"/>
      <c r="AD34" s="33"/>
      <c r="AE34" s="33"/>
      <c r="AF34" s="33"/>
      <c r="AG34" s="33"/>
      <c r="AH34" s="33"/>
      <c r="AI34" s="33"/>
    </row>
    <row r="35" spans="1:35" s="6" customFormat="1" x14ac:dyDescent="0.3">
      <c r="A35" s="5"/>
      <c r="D35" s="7"/>
      <c r="E35" s="7"/>
      <c r="F35" s="2" t="str">
        <f>A28</f>
        <v>Indicador 2.1: Escrever indicador 2.1</v>
      </c>
      <c r="G35" s="3"/>
      <c r="H35" s="3"/>
      <c r="I35" s="3"/>
      <c r="J35" s="3"/>
      <c r="K35" s="3"/>
      <c r="L35" s="3" t="str">
        <f>A32</f>
        <v>Indicador 2.2: Escrever indicador 2.2</v>
      </c>
      <c r="M35" s="7"/>
      <c r="N35" s="7"/>
      <c r="O35" s="7"/>
      <c r="P35" s="8"/>
      <c r="Q35" s="9"/>
      <c r="R35" s="27"/>
      <c r="S35" s="42"/>
      <c r="T35" s="33"/>
      <c r="U35" s="29"/>
      <c r="V35" s="30"/>
      <c r="W35" s="29"/>
      <c r="X35" s="29"/>
      <c r="Y35" s="29"/>
      <c r="Z35" s="29"/>
      <c r="AA35" s="29"/>
      <c r="AB35" s="29"/>
      <c r="AC35" s="29"/>
      <c r="AD35" s="33"/>
      <c r="AE35" s="33"/>
      <c r="AF35" s="33"/>
      <c r="AG35" s="33"/>
      <c r="AH35" s="33"/>
      <c r="AI35" s="33"/>
    </row>
    <row r="36" spans="1:35" s="6" customFormat="1" x14ac:dyDescent="0.3">
      <c r="A36" s="5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8"/>
      <c r="Q36" s="9"/>
      <c r="R36" s="27"/>
      <c r="S36" s="42"/>
      <c r="T36" s="33"/>
      <c r="U36" s="29"/>
      <c r="V36" s="29"/>
      <c r="W36" s="29"/>
      <c r="X36" s="29"/>
      <c r="Y36" s="29"/>
      <c r="Z36" s="29"/>
      <c r="AA36" s="29"/>
      <c r="AB36" s="29"/>
      <c r="AC36" s="29"/>
      <c r="AD36" s="33"/>
      <c r="AE36" s="33"/>
      <c r="AF36" s="33"/>
      <c r="AG36" s="33"/>
      <c r="AH36" s="33"/>
      <c r="AI36" s="33"/>
    </row>
    <row r="37" spans="1:35" s="6" customFormat="1" x14ac:dyDescent="0.3">
      <c r="A37" s="5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8"/>
      <c r="Q37" s="9"/>
      <c r="R37" s="27"/>
      <c r="S37" s="42"/>
      <c r="T37" s="33"/>
      <c r="U37" s="29" t="s">
        <v>34</v>
      </c>
      <c r="V37" s="29"/>
      <c r="W37" s="29"/>
      <c r="X37" s="29"/>
      <c r="Y37" s="29"/>
      <c r="Z37" s="29"/>
      <c r="AA37" s="29"/>
      <c r="AB37" s="29"/>
      <c r="AC37" s="29"/>
      <c r="AD37" s="33"/>
      <c r="AE37" s="33"/>
      <c r="AF37" s="33"/>
      <c r="AG37" s="33"/>
      <c r="AH37" s="33"/>
      <c r="AI37" s="33"/>
    </row>
    <row r="38" spans="1:35" s="6" customFormat="1" x14ac:dyDescent="0.3">
      <c r="A38" s="5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8"/>
      <c r="Q38" s="9"/>
      <c r="R38" s="27"/>
      <c r="S38" s="42"/>
      <c r="T38" s="33"/>
      <c r="U38" s="29" t="s">
        <v>18</v>
      </c>
      <c r="V38" s="29" t="s">
        <v>19</v>
      </c>
      <c r="W38" s="29"/>
      <c r="X38" s="29" t="s">
        <v>24</v>
      </c>
      <c r="Y38" s="29" t="s">
        <v>25</v>
      </c>
      <c r="Z38" s="29"/>
      <c r="AA38" s="29" t="s">
        <v>26</v>
      </c>
      <c r="AB38" s="29"/>
      <c r="AC38" s="29"/>
      <c r="AD38" s="33"/>
      <c r="AE38" s="29" t="s">
        <v>29</v>
      </c>
      <c r="AF38" s="52">
        <f ca="1">IF('Objetivos e Metas'!C32="","",'Objetivos e Metas'!C32)</f>
        <v>2700</v>
      </c>
      <c r="AG38" s="52"/>
      <c r="AH38" s="33"/>
      <c r="AI38" s="33"/>
    </row>
    <row r="39" spans="1:35" s="6" customFormat="1" x14ac:dyDescent="0.3">
      <c r="A39" s="5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8"/>
      <c r="Q39" s="9"/>
      <c r="R39" s="27"/>
      <c r="S39" s="42"/>
      <c r="T39" s="33"/>
      <c r="U39" s="29" t="s">
        <v>20</v>
      </c>
      <c r="V39" s="30">
        <f ca="1">Y40</f>
        <v>1620</v>
      </c>
      <c r="W39" s="29"/>
      <c r="X39" s="29"/>
      <c r="Y39" s="30">
        <f ca="1">SUM(Y40:Y43)</f>
        <v>2700</v>
      </c>
      <c r="Z39" s="29"/>
      <c r="AA39" s="29" t="s">
        <v>27</v>
      </c>
      <c r="AB39" s="29" t="s">
        <v>28</v>
      </c>
      <c r="AC39" s="29"/>
      <c r="AD39" s="33"/>
      <c r="AE39" s="29" t="s">
        <v>30</v>
      </c>
      <c r="AF39" s="52">
        <f ca="1">IF('Objetivos e Metas'!C33="","",'Objetivos e Metas'!C33)</f>
        <v>1690</v>
      </c>
      <c r="AG39" s="52"/>
      <c r="AH39" s="33"/>
      <c r="AI39" s="33"/>
    </row>
    <row r="40" spans="1:35" ht="36.75" customHeight="1" x14ac:dyDescent="0.3">
      <c r="U40" s="29" t="s">
        <v>21</v>
      </c>
      <c r="V40" s="30">
        <f ca="1">Y41</f>
        <v>540</v>
      </c>
      <c r="X40" s="29" t="s">
        <v>20</v>
      </c>
      <c r="Y40" s="30">
        <f ca="1">'Objetivos e Metas'!$AF$38*Z40</f>
        <v>1620</v>
      </c>
      <c r="Z40" s="31">
        <v>0.6</v>
      </c>
      <c r="AA40" s="30">
        <v>0</v>
      </c>
      <c r="AB40" s="30">
        <f ca="1">IF('Objetivos e Metas'!AF39&gt;='Objetivos e Metas'!AF38,0.03,0)</f>
        <v>0</v>
      </c>
    </row>
    <row r="41" spans="1:35" s="18" customFormat="1" ht="7.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26"/>
      <c r="S41" s="42"/>
      <c r="T41" s="33"/>
      <c r="U41" s="29" t="s">
        <v>22</v>
      </c>
      <c r="V41" s="30">
        <f ca="1">Y42</f>
        <v>270</v>
      </c>
      <c r="W41" s="29"/>
      <c r="X41" s="29" t="s">
        <v>21</v>
      </c>
      <c r="Y41" s="30">
        <f ca="1">'Objetivos e Metas'!$AF$38*Z41</f>
        <v>540</v>
      </c>
      <c r="Z41" s="31">
        <v>0.2</v>
      </c>
      <c r="AA41" s="30">
        <f ca="1">IF(Y39=0,"",IF('Objetivos e Metas'!AF39&gt;'Objetivos e Metas'!AF38,-COS(PI()*ABS('Objetivos e Metas'!AF38/Y39)),-COS(PI()*ABS('Objetivos e Metas'!AF39/Y39))))</f>
        <v>0.38536926614244821</v>
      </c>
      <c r="AB41" s="30">
        <f ca="1">IF(Y39=0,"",IF('Objetivos e Metas'!AF39&gt;='Objetivos e Metas'!AF38,SIN(PI()*ABS('Objetivos e Metas'!AF38/Y39)),SIN(PI()*ABS('Objetivos e Metas'!AF39/Y39))))</f>
        <v>0.92276244435544241</v>
      </c>
      <c r="AC41" s="29"/>
      <c r="AD41" s="32"/>
      <c r="AE41" s="32"/>
      <c r="AF41" s="32"/>
      <c r="AG41" s="32"/>
      <c r="AH41" s="32"/>
      <c r="AI41" s="32"/>
    </row>
    <row r="42" spans="1:35" ht="27.75" customHeight="1" thickBot="1" x14ac:dyDescent="0.35">
      <c r="U42" s="29" t="s">
        <v>23</v>
      </c>
      <c r="V42" s="30">
        <f ca="1">Y43</f>
        <v>270</v>
      </c>
      <c r="X42" s="29" t="s">
        <v>22</v>
      </c>
      <c r="Y42" s="30">
        <f ca="1">'Objetivos e Metas'!$AF$38*Z42</f>
        <v>270</v>
      </c>
      <c r="Z42" s="31">
        <v>0.1</v>
      </c>
    </row>
    <row r="43" spans="1:35" ht="59.25" customHeight="1" thickBot="1" x14ac:dyDescent="0.35">
      <c r="A43" s="36" t="s">
        <v>47</v>
      </c>
      <c r="B43" s="56" t="s">
        <v>48</v>
      </c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X43" s="29" t="s">
        <v>23</v>
      </c>
      <c r="Y43" s="30">
        <f ca="1">'Objetivos e Metas'!$AF$38*Z43</f>
        <v>270</v>
      </c>
      <c r="Z43" s="31">
        <v>0.1</v>
      </c>
    </row>
    <row r="45" spans="1:35" x14ac:dyDescent="0.3">
      <c r="C45" s="38" t="s">
        <v>61</v>
      </c>
      <c r="D45" s="38" t="s">
        <v>1</v>
      </c>
      <c r="E45" s="38" t="s">
        <v>2</v>
      </c>
      <c r="F45" s="38" t="s">
        <v>3</v>
      </c>
      <c r="G45" s="38" t="s">
        <v>4</v>
      </c>
      <c r="H45" s="38" t="s">
        <v>5</v>
      </c>
      <c r="I45" s="38" t="s">
        <v>6</v>
      </c>
      <c r="J45" s="38" t="s">
        <v>7</v>
      </c>
      <c r="K45" s="38" t="s">
        <v>8</v>
      </c>
      <c r="L45" s="38" t="s">
        <v>9</v>
      </c>
      <c r="M45" s="38" t="s">
        <v>10</v>
      </c>
      <c r="N45" s="38" t="s">
        <v>11</v>
      </c>
      <c r="O45" s="38" t="s">
        <v>12</v>
      </c>
      <c r="P45" s="38" t="s">
        <v>14</v>
      </c>
    </row>
    <row r="46" spans="1:35" ht="15" customHeight="1" x14ac:dyDescent="0.3">
      <c r="A46" s="53" t="s">
        <v>45</v>
      </c>
      <c r="B46" s="37" t="s">
        <v>13</v>
      </c>
      <c r="C46" s="11">
        <f ca="1">SUMIF($D$103:$O$103,"&lt;="&amp;TODAY(),D46:O46)</f>
        <v>21000</v>
      </c>
      <c r="D46" s="11">
        <v>10000</v>
      </c>
      <c r="E46" s="11">
        <v>11000</v>
      </c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2">
        <f>SUM(D46:O46)</f>
        <v>21000</v>
      </c>
    </row>
    <row r="47" spans="1:35" x14ac:dyDescent="0.3">
      <c r="A47" s="53"/>
      <c r="B47" s="37" t="s">
        <v>0</v>
      </c>
      <c r="C47" s="11">
        <f ca="1">SUMIF($D$103:$O$103,"&lt;="&amp;TODAY(),D47:O47)</f>
        <v>22800</v>
      </c>
      <c r="D47" s="11">
        <v>12000</v>
      </c>
      <c r="E47" s="11">
        <v>10800</v>
      </c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3">
        <f>SUM(D47:O47)</f>
        <v>22800</v>
      </c>
    </row>
    <row r="49" spans="1:38" x14ac:dyDescent="0.3">
      <c r="C49" s="38" t="s">
        <v>61</v>
      </c>
      <c r="D49" s="38" t="s">
        <v>1</v>
      </c>
      <c r="E49" s="38" t="s">
        <v>2</v>
      </c>
      <c r="F49" s="38" t="s">
        <v>3</v>
      </c>
      <c r="G49" s="38" t="s">
        <v>4</v>
      </c>
      <c r="H49" s="38" t="s">
        <v>5</v>
      </c>
      <c r="I49" s="38" t="s">
        <v>6</v>
      </c>
      <c r="J49" s="38" t="s">
        <v>7</v>
      </c>
      <c r="K49" s="38" t="s">
        <v>8</v>
      </c>
      <c r="L49" s="38" t="s">
        <v>9</v>
      </c>
      <c r="M49" s="38" t="s">
        <v>10</v>
      </c>
      <c r="N49" s="38" t="s">
        <v>11</v>
      </c>
      <c r="O49" s="38" t="s">
        <v>12</v>
      </c>
      <c r="P49" s="38" t="s">
        <v>14</v>
      </c>
    </row>
    <row r="50" spans="1:38" x14ac:dyDescent="0.3">
      <c r="A50" s="53" t="s">
        <v>46</v>
      </c>
      <c r="B50" s="37" t="s">
        <v>13</v>
      </c>
      <c r="C50" s="11">
        <f ca="1">SUMIF($D$103:$O$103,"&lt;="&amp;TODAY(),D50:O50)</f>
        <v>22</v>
      </c>
      <c r="D50" s="14">
        <v>10</v>
      </c>
      <c r="E50" s="14">
        <v>12</v>
      </c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5">
        <f>SUM(D50:O50)</f>
        <v>22</v>
      </c>
      <c r="U50" s="29" t="s">
        <v>35</v>
      </c>
    </row>
    <row r="51" spans="1:38" x14ac:dyDescent="0.3">
      <c r="A51" s="53"/>
      <c r="B51" s="37" t="s">
        <v>0</v>
      </c>
      <c r="C51" s="11">
        <f ca="1">SUMIF($D$103:$O$103,"&lt;="&amp;TODAY(),D51:O51)</f>
        <v>23</v>
      </c>
      <c r="D51" s="14">
        <v>12</v>
      </c>
      <c r="E51" s="14">
        <v>11</v>
      </c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6">
        <f>SUM(D51:O51)</f>
        <v>23</v>
      </c>
      <c r="U51" s="29" t="s">
        <v>18</v>
      </c>
      <c r="V51" s="29" t="s">
        <v>19</v>
      </c>
      <c r="X51" s="29" t="s">
        <v>24</v>
      </c>
      <c r="Y51" s="29" t="s">
        <v>25</v>
      </c>
      <c r="AA51" s="29" t="s">
        <v>26</v>
      </c>
      <c r="AD51" s="29" t="s">
        <v>29</v>
      </c>
      <c r="AE51" s="52">
        <f ca="1">IF('Objetivos e Metas'!C46="","",'Objetivos e Metas'!C46)</f>
        <v>21000</v>
      </c>
      <c r="AF51" s="52"/>
    </row>
    <row r="52" spans="1:38" s="6" customFormat="1" x14ac:dyDescent="0.3">
      <c r="A52" s="5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8"/>
      <c r="Q52" s="9"/>
      <c r="R52" s="27"/>
      <c r="S52" s="42"/>
      <c r="T52" s="33"/>
      <c r="U52" s="29" t="s">
        <v>20</v>
      </c>
      <c r="V52" s="30">
        <f ca="1">Y53</f>
        <v>12600</v>
      </c>
      <c r="W52" s="29"/>
      <c r="X52" s="29"/>
      <c r="Y52" s="30">
        <f ca="1">SUM(Y53:Y56)</f>
        <v>21000</v>
      </c>
      <c r="Z52" s="29"/>
      <c r="AA52" s="29" t="s">
        <v>27</v>
      </c>
      <c r="AB52" s="29" t="s">
        <v>28</v>
      </c>
      <c r="AC52" s="29"/>
      <c r="AD52" s="29" t="s">
        <v>30</v>
      </c>
      <c r="AE52" s="52">
        <f ca="1">IF('Objetivos e Metas'!C47="","",'Objetivos e Metas'!C47)</f>
        <v>22800</v>
      </c>
      <c r="AF52" s="52"/>
      <c r="AG52" s="29"/>
      <c r="AH52" s="29"/>
      <c r="AI52" s="29"/>
      <c r="AJ52" s="17"/>
      <c r="AK52" s="17"/>
      <c r="AL52" s="17"/>
    </row>
    <row r="53" spans="1:38" s="6" customFormat="1" x14ac:dyDescent="0.3">
      <c r="A53" s="5"/>
      <c r="D53" s="7"/>
      <c r="E53" s="7"/>
      <c r="F53" s="2" t="str">
        <f>A46</f>
        <v>Indicador 3.1: 123</v>
      </c>
      <c r="G53" s="3"/>
      <c r="H53" s="3"/>
      <c r="I53" s="3"/>
      <c r="J53" s="3"/>
      <c r="K53" s="3"/>
      <c r="L53" s="3" t="str">
        <f>A50</f>
        <v>Indicador 3.2: 456</v>
      </c>
      <c r="M53" s="7"/>
      <c r="N53" s="7"/>
      <c r="O53" s="7"/>
      <c r="P53" s="8"/>
      <c r="Q53" s="9"/>
      <c r="R53" s="27"/>
      <c r="S53" s="42"/>
      <c r="T53" s="33"/>
      <c r="U53" s="29" t="s">
        <v>21</v>
      </c>
      <c r="V53" s="30">
        <f ca="1">Y54</f>
        <v>4200</v>
      </c>
      <c r="W53" s="29"/>
      <c r="X53" s="29" t="s">
        <v>20</v>
      </c>
      <c r="Y53" s="30">
        <f ca="1">'Objetivos e Metas'!$AE$51*Z53</f>
        <v>12600</v>
      </c>
      <c r="Z53" s="31">
        <v>0.6</v>
      </c>
      <c r="AA53" s="30">
        <v>0</v>
      </c>
      <c r="AB53" s="30">
        <f ca="1">IF('Objetivos e Metas'!AE52&gt;='Objetivos e Metas'!AE51,0.03,0)</f>
        <v>0.03</v>
      </c>
      <c r="AC53" s="29"/>
      <c r="AD53" s="33"/>
      <c r="AE53" s="33"/>
      <c r="AF53" s="33"/>
      <c r="AG53" s="33"/>
      <c r="AH53" s="33"/>
      <c r="AI53" s="33"/>
    </row>
    <row r="54" spans="1:38" s="6" customFormat="1" ht="17.25" customHeight="1" x14ac:dyDescent="0.3">
      <c r="A54" s="5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8"/>
      <c r="Q54" s="9"/>
      <c r="R54" s="27"/>
      <c r="S54" s="42"/>
      <c r="T54" s="33"/>
      <c r="U54" s="29" t="s">
        <v>22</v>
      </c>
      <c r="V54" s="30">
        <f ca="1">Y55</f>
        <v>2100</v>
      </c>
      <c r="W54" s="29"/>
      <c r="X54" s="29" t="s">
        <v>21</v>
      </c>
      <c r="Y54" s="30">
        <f ca="1">'Objetivos e Metas'!$AE$51*Z54</f>
        <v>4200</v>
      </c>
      <c r="Z54" s="31">
        <v>0.2</v>
      </c>
      <c r="AA54" s="30">
        <f ca="1">IF(Y52=0,"",IF('Objetivos e Metas'!AE52&gt;'Objetivos e Metas'!AE51,-COS(PI()*ABS('Objetivos e Metas'!AE51/Y52)),-COS(PI()*ABS('Objetivos e Metas'!AE52/Y52))))</f>
        <v>1</v>
      </c>
      <c r="AB54" s="30">
        <f ca="1">IF(Y52=0,"",IF('Objetivos e Metas'!AE52&gt;='Objetivos e Metas'!AE51,SIN(PI()*ABS('Objetivos e Metas'!AE51/Y52)),SIN(PI()*ABS('Objetivos e Metas'!AE52/Y52))))</f>
        <v>1.22514845490862E-16</v>
      </c>
      <c r="AC54" s="29"/>
      <c r="AD54" s="33"/>
      <c r="AE54" s="33"/>
      <c r="AF54" s="33"/>
      <c r="AG54" s="33"/>
      <c r="AH54" s="33"/>
      <c r="AI54" s="33"/>
    </row>
    <row r="55" spans="1:38" s="6" customFormat="1" x14ac:dyDescent="0.3">
      <c r="A55" s="5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8"/>
      <c r="Q55" s="9"/>
      <c r="R55" s="27"/>
      <c r="S55" s="42"/>
      <c r="T55" s="33"/>
      <c r="U55" s="29" t="s">
        <v>23</v>
      </c>
      <c r="V55" s="30">
        <f ca="1">Y56</f>
        <v>2100</v>
      </c>
      <c r="W55" s="29"/>
      <c r="X55" s="29" t="s">
        <v>22</v>
      </c>
      <c r="Y55" s="30">
        <f ca="1">'Objetivos e Metas'!$AE$51*Z55</f>
        <v>2100</v>
      </c>
      <c r="Z55" s="31">
        <v>0.1</v>
      </c>
      <c r="AA55" s="29"/>
      <c r="AB55" s="29"/>
      <c r="AC55" s="29"/>
      <c r="AD55" s="33"/>
      <c r="AE55" s="33"/>
      <c r="AF55" s="33"/>
      <c r="AG55" s="33"/>
      <c r="AH55" s="33"/>
      <c r="AI55" s="33"/>
    </row>
    <row r="56" spans="1:38" s="6" customFormat="1" x14ac:dyDescent="0.3">
      <c r="A56" s="5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8"/>
      <c r="Q56" s="9"/>
      <c r="R56" s="27"/>
      <c r="S56" s="42"/>
      <c r="T56" s="33"/>
      <c r="U56" s="29"/>
      <c r="V56" s="29"/>
      <c r="W56" s="29"/>
      <c r="X56" s="29" t="s">
        <v>23</v>
      </c>
      <c r="Y56" s="30">
        <f ca="1">'Objetivos e Metas'!$AE$51*Z56</f>
        <v>2100</v>
      </c>
      <c r="Z56" s="31">
        <v>0.1</v>
      </c>
      <c r="AA56" s="29"/>
      <c r="AB56" s="29"/>
      <c r="AC56" s="29"/>
      <c r="AD56" s="33"/>
      <c r="AE56" s="33"/>
      <c r="AF56" s="33"/>
      <c r="AG56" s="33"/>
      <c r="AH56" s="33"/>
      <c r="AI56" s="33"/>
    </row>
    <row r="57" spans="1:38" s="6" customFormat="1" x14ac:dyDescent="0.3">
      <c r="A57" s="5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8"/>
      <c r="Q57" s="9"/>
      <c r="R57" s="27"/>
      <c r="S57" s="42"/>
      <c r="T57" s="33"/>
      <c r="U57" s="29"/>
      <c r="V57" s="30"/>
      <c r="W57" s="29"/>
      <c r="X57" s="29"/>
      <c r="Y57" s="29"/>
      <c r="Z57" s="29"/>
      <c r="AA57" s="29"/>
      <c r="AB57" s="29"/>
      <c r="AC57" s="29"/>
      <c r="AD57" s="33"/>
      <c r="AE57" s="33"/>
      <c r="AF57" s="33"/>
      <c r="AG57" s="33"/>
      <c r="AH57" s="33"/>
      <c r="AI57" s="33"/>
    </row>
    <row r="58" spans="1:38" s="6" customFormat="1" ht="33.75" customHeight="1" x14ac:dyDescent="0.3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27"/>
      <c r="S58" s="42"/>
      <c r="T58" s="33"/>
      <c r="U58" s="29"/>
      <c r="V58" s="29"/>
      <c r="W58" s="29"/>
      <c r="X58" s="29"/>
      <c r="Y58" s="29"/>
      <c r="Z58" s="29"/>
      <c r="AA58" s="29"/>
      <c r="AB58" s="29"/>
      <c r="AC58" s="29"/>
      <c r="AD58" s="33"/>
      <c r="AE58" s="33"/>
      <c r="AF58" s="33"/>
      <c r="AG58" s="33"/>
      <c r="AH58" s="33"/>
      <c r="AI58" s="33"/>
    </row>
    <row r="59" spans="1:38" ht="7.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26"/>
      <c r="U59" s="29" t="s">
        <v>36</v>
      </c>
    </row>
    <row r="60" spans="1:38" ht="25.5" customHeight="1" thickBot="1" x14ac:dyDescent="0.35">
      <c r="U60" s="29" t="s">
        <v>18</v>
      </c>
      <c r="V60" s="29" t="s">
        <v>19</v>
      </c>
      <c r="X60" s="29" t="s">
        <v>24</v>
      </c>
      <c r="Y60" s="29" t="s">
        <v>25</v>
      </c>
      <c r="AA60" s="29" t="s">
        <v>26</v>
      </c>
      <c r="AD60" s="29" t="s">
        <v>29</v>
      </c>
      <c r="AE60" s="52">
        <f ca="1">IF('Objetivos e Metas'!C50="","",'Objetivos e Metas'!C50)</f>
        <v>22</v>
      </c>
      <c r="AF60" s="52"/>
    </row>
    <row r="61" spans="1:38" ht="42" customHeight="1" thickBot="1" x14ac:dyDescent="0.35">
      <c r="A61" s="36" t="s">
        <v>49</v>
      </c>
      <c r="B61" s="56" t="s">
        <v>50</v>
      </c>
      <c r="C61" s="56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U61" s="29" t="s">
        <v>20</v>
      </c>
      <c r="V61" s="30">
        <f ca="1">Y62</f>
        <v>13.2</v>
      </c>
      <c r="Y61" s="30">
        <f ca="1">SUM(Y62:Y65)</f>
        <v>22</v>
      </c>
      <c r="AA61" s="29" t="s">
        <v>27</v>
      </c>
      <c r="AB61" s="29" t="s">
        <v>28</v>
      </c>
      <c r="AD61" s="29" t="s">
        <v>30</v>
      </c>
      <c r="AE61" s="52">
        <f ca="1">IF('Objetivos e Metas'!C51="","",'Objetivos e Metas'!C51)</f>
        <v>23</v>
      </c>
      <c r="AF61" s="52"/>
    </row>
    <row r="62" spans="1:38" x14ac:dyDescent="0.3">
      <c r="U62" s="29" t="s">
        <v>21</v>
      </c>
      <c r="V62" s="30">
        <f ca="1">Y63</f>
        <v>4.4000000000000004</v>
      </c>
      <c r="X62" s="29" t="s">
        <v>20</v>
      </c>
      <c r="Y62" s="30">
        <f ca="1">'Objetivos e Metas'!$AE$60*Z62</f>
        <v>13.2</v>
      </c>
      <c r="Z62" s="31">
        <v>0.6</v>
      </c>
      <c r="AA62" s="30">
        <v>0</v>
      </c>
      <c r="AB62" s="30">
        <f ca="1">IF('Objetivos e Metas'!AE61&gt;='Objetivos e Metas'!AE60,0.03,0)</f>
        <v>0.03</v>
      </c>
    </row>
    <row r="63" spans="1:38" x14ac:dyDescent="0.3">
      <c r="C63" s="38" t="s">
        <v>61</v>
      </c>
      <c r="D63" s="38" t="s">
        <v>1</v>
      </c>
      <c r="E63" s="38" t="s">
        <v>2</v>
      </c>
      <c r="F63" s="38" t="s">
        <v>3</v>
      </c>
      <c r="G63" s="38" t="s">
        <v>4</v>
      </c>
      <c r="H63" s="38" t="s">
        <v>5</v>
      </c>
      <c r="I63" s="38" t="s">
        <v>6</v>
      </c>
      <c r="J63" s="38" t="s">
        <v>7</v>
      </c>
      <c r="K63" s="38" t="s">
        <v>8</v>
      </c>
      <c r="L63" s="38" t="s">
        <v>9</v>
      </c>
      <c r="M63" s="38" t="s">
        <v>10</v>
      </c>
      <c r="N63" s="38" t="s">
        <v>11</v>
      </c>
      <c r="O63" s="38" t="s">
        <v>12</v>
      </c>
      <c r="P63" s="38" t="s">
        <v>14</v>
      </c>
      <c r="U63" s="29" t="s">
        <v>22</v>
      </c>
      <c r="V63" s="30">
        <f ca="1">Y64</f>
        <v>2.2000000000000002</v>
      </c>
      <c r="X63" s="29" t="s">
        <v>21</v>
      </c>
      <c r="Y63" s="30">
        <f ca="1">'Objetivos e Metas'!$AE$60*Z63</f>
        <v>4.4000000000000004</v>
      </c>
      <c r="Z63" s="31">
        <v>0.2</v>
      </c>
      <c r="AA63" s="30">
        <f ca="1">IF(Y61=0,"",IF('Objetivos e Metas'!AE61&gt;'Objetivos e Metas'!AE60,-COS(PI()*ABS('Objetivos e Metas'!AE60/Y61)),-COS(PI()*ABS('Objetivos e Metas'!AE61/Y61))))</f>
        <v>1</v>
      </c>
      <c r="AB63" s="30">
        <f ca="1">IF(Y61=0,"",IF('Objetivos e Metas'!AE61&gt;='Objetivos e Metas'!AE60,SIN(PI()*ABS('Objetivos e Metas'!AE60/Y61)),SIN(PI()*ABS('Objetivos e Metas'!AE61/Y61))))</f>
        <v>1.22514845490862E-16</v>
      </c>
    </row>
    <row r="64" spans="1:38" ht="15" customHeight="1" x14ac:dyDescent="0.3">
      <c r="A64" s="53" t="s">
        <v>43</v>
      </c>
      <c r="B64" s="37" t="s">
        <v>13</v>
      </c>
      <c r="C64" s="25">
        <f ca="1">SUMIF($D$103:$O$103,"&lt;="&amp;TODAY(),D64:O64)</f>
        <v>3</v>
      </c>
      <c r="D64" s="14">
        <v>1</v>
      </c>
      <c r="E64" s="14">
        <v>2</v>
      </c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5">
        <f>SUM(D64:O64)</f>
        <v>3</v>
      </c>
      <c r="U64" s="29" t="s">
        <v>23</v>
      </c>
      <c r="V64" s="30">
        <f ca="1">Y65</f>
        <v>2.2000000000000002</v>
      </c>
      <c r="X64" s="29" t="s">
        <v>22</v>
      </c>
      <c r="Y64" s="30">
        <f ca="1">'Objetivos e Metas'!$AE$60*Z64</f>
        <v>2.2000000000000002</v>
      </c>
      <c r="Z64" s="31">
        <v>0.1</v>
      </c>
    </row>
    <row r="65" spans="1:32" x14ac:dyDescent="0.3">
      <c r="A65" s="53"/>
      <c r="B65" s="37" t="s">
        <v>0</v>
      </c>
      <c r="C65" s="25">
        <f ca="1">SUMIF($D$103:$O$103,"&lt;="&amp;TODAY(),D65:O65)</f>
        <v>2</v>
      </c>
      <c r="D65" s="14">
        <v>1</v>
      </c>
      <c r="E65" s="14">
        <v>1</v>
      </c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6">
        <f>SUM(D65:O65)</f>
        <v>2</v>
      </c>
      <c r="X65" s="29" t="s">
        <v>23</v>
      </c>
      <c r="Y65" s="30">
        <f ca="1">'Objetivos e Metas'!$AE$60*Z65</f>
        <v>2.2000000000000002</v>
      </c>
      <c r="Z65" s="31">
        <v>0.1</v>
      </c>
    </row>
    <row r="67" spans="1:32" x14ac:dyDescent="0.3">
      <c r="C67" s="38" t="s">
        <v>61</v>
      </c>
      <c r="D67" s="38" t="s">
        <v>1</v>
      </c>
      <c r="E67" s="38" t="s">
        <v>2</v>
      </c>
      <c r="F67" s="38" t="s">
        <v>3</v>
      </c>
      <c r="G67" s="38" t="s">
        <v>4</v>
      </c>
      <c r="H67" s="38" t="s">
        <v>5</v>
      </c>
      <c r="I67" s="38" t="s">
        <v>6</v>
      </c>
      <c r="J67" s="38" t="s">
        <v>7</v>
      </c>
      <c r="K67" s="38" t="s">
        <v>8</v>
      </c>
      <c r="L67" s="38" t="s">
        <v>9</v>
      </c>
      <c r="M67" s="38" t="s">
        <v>10</v>
      </c>
      <c r="N67" s="38" t="s">
        <v>11</v>
      </c>
      <c r="O67" s="38" t="s">
        <v>12</v>
      </c>
      <c r="P67" s="38" t="s">
        <v>14</v>
      </c>
    </row>
    <row r="68" spans="1:32" ht="15" customHeight="1" x14ac:dyDescent="0.3">
      <c r="A68" s="53" t="s">
        <v>44</v>
      </c>
      <c r="B68" s="37" t="s">
        <v>13</v>
      </c>
      <c r="C68" s="25">
        <f ca="1">SUMIF($D$103:$O$103,"&lt;="&amp;TODAY(),D68:O68)</f>
        <v>300</v>
      </c>
      <c r="D68" s="14">
        <v>100</v>
      </c>
      <c r="E68" s="14">
        <v>200</v>
      </c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5">
        <f>SUM(D68:O68)</f>
        <v>300</v>
      </c>
    </row>
    <row r="69" spans="1:32" x14ac:dyDescent="0.3">
      <c r="A69" s="53"/>
      <c r="B69" s="37" t="s">
        <v>0</v>
      </c>
      <c r="C69" s="25">
        <f ca="1">SUMIF($D$103:$O$103,"&lt;="&amp;TODAY(),D69:O69)</f>
        <v>150</v>
      </c>
      <c r="D69" s="14">
        <v>50</v>
      </c>
      <c r="E69" s="14">
        <v>100</v>
      </c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6">
        <f>SUM(D69:O69)</f>
        <v>150</v>
      </c>
    </row>
    <row r="71" spans="1:32" x14ac:dyDescent="0.3">
      <c r="F71" s="2" t="str">
        <f>A64</f>
        <v>Indicador 4.1: AAA</v>
      </c>
      <c r="G71" s="3"/>
      <c r="H71" s="3"/>
      <c r="I71" s="3"/>
      <c r="J71" s="3"/>
      <c r="K71" s="3"/>
      <c r="L71" s="3" t="str">
        <f>A68</f>
        <v>Indicador 4.2: BBB</v>
      </c>
    </row>
    <row r="76" spans="1:32" ht="42" customHeight="1" x14ac:dyDescent="0.3"/>
    <row r="77" spans="1:32" ht="8.2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26"/>
      <c r="U77" s="29" t="s">
        <v>37</v>
      </c>
    </row>
    <row r="78" spans="1:32" ht="32.25" customHeight="1" thickBot="1" x14ac:dyDescent="0.35">
      <c r="U78" s="29" t="s">
        <v>18</v>
      </c>
      <c r="V78" s="29" t="s">
        <v>19</v>
      </c>
      <c r="X78" s="29" t="s">
        <v>24</v>
      </c>
      <c r="Y78" s="29" t="s">
        <v>25</v>
      </c>
      <c r="AA78" s="29" t="s">
        <v>26</v>
      </c>
      <c r="AD78" s="29" t="s">
        <v>29</v>
      </c>
      <c r="AE78" s="52">
        <f ca="1">IF('Objetivos e Metas'!C64="","",'Objetivos e Metas'!C64)</f>
        <v>3</v>
      </c>
      <c r="AF78" s="52"/>
    </row>
    <row r="79" spans="1:32" ht="42" customHeight="1" thickBot="1" x14ac:dyDescent="0.35">
      <c r="A79" s="36" t="s">
        <v>51</v>
      </c>
      <c r="B79" s="56" t="s">
        <v>52</v>
      </c>
      <c r="C79" s="56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U79" s="29" t="s">
        <v>20</v>
      </c>
      <c r="V79" s="30">
        <f ca="1">Y80</f>
        <v>1.7999999999999998</v>
      </c>
      <c r="Y79" s="30">
        <f ca="1">SUM(Y80:Y83)</f>
        <v>3</v>
      </c>
      <c r="AA79" s="29" t="s">
        <v>27</v>
      </c>
      <c r="AB79" s="29" t="s">
        <v>28</v>
      </c>
      <c r="AD79" s="29" t="s">
        <v>30</v>
      </c>
      <c r="AE79" s="52">
        <f ca="1">IF('Objetivos e Metas'!C65="","",'Objetivos e Metas'!C65)</f>
        <v>2</v>
      </c>
      <c r="AF79" s="52"/>
    </row>
    <row r="80" spans="1:32" x14ac:dyDescent="0.3">
      <c r="U80" s="29" t="s">
        <v>21</v>
      </c>
      <c r="V80" s="30">
        <f ca="1">Y81</f>
        <v>0.60000000000000009</v>
      </c>
      <c r="X80" s="29" t="s">
        <v>20</v>
      </c>
      <c r="Y80" s="30">
        <f ca="1">'Objetivos e Metas'!$AE$78*Z80</f>
        <v>1.7999999999999998</v>
      </c>
      <c r="Z80" s="31">
        <v>0.6</v>
      </c>
      <c r="AA80" s="30">
        <v>0</v>
      </c>
      <c r="AB80" s="30">
        <f ca="1">IF('Objetivos e Metas'!AE79&gt;='Objetivos e Metas'!AE78,0.03,0)</f>
        <v>0</v>
      </c>
    </row>
    <row r="81" spans="1:32" x14ac:dyDescent="0.3">
      <c r="C81" s="38" t="s">
        <v>61</v>
      </c>
      <c r="D81" s="38" t="s">
        <v>1</v>
      </c>
      <c r="E81" s="38" t="s">
        <v>2</v>
      </c>
      <c r="F81" s="38" t="s">
        <v>3</v>
      </c>
      <c r="G81" s="38" t="s">
        <v>4</v>
      </c>
      <c r="H81" s="38" t="s">
        <v>5</v>
      </c>
      <c r="I81" s="38" t="s">
        <v>6</v>
      </c>
      <c r="J81" s="38" t="s">
        <v>7</v>
      </c>
      <c r="K81" s="38" t="s">
        <v>8</v>
      </c>
      <c r="L81" s="38" t="s">
        <v>9</v>
      </c>
      <c r="M81" s="38" t="s">
        <v>10</v>
      </c>
      <c r="N81" s="38" t="s">
        <v>11</v>
      </c>
      <c r="O81" s="38" t="s">
        <v>12</v>
      </c>
      <c r="P81" s="38" t="s">
        <v>14</v>
      </c>
      <c r="U81" s="29" t="s">
        <v>22</v>
      </c>
      <c r="V81" s="30">
        <f ca="1">Y82</f>
        <v>0.30000000000000004</v>
      </c>
      <c r="X81" s="29" t="s">
        <v>21</v>
      </c>
      <c r="Y81" s="30">
        <f ca="1">'Objetivos e Metas'!$AE$78*Z81</f>
        <v>0.60000000000000009</v>
      </c>
      <c r="Z81" s="31">
        <v>0.2</v>
      </c>
      <c r="AA81" s="30">
        <f ca="1">IF(Y79=0,"",IF('Objetivos e Metas'!AE79&gt;'Objetivos e Metas'!AE78,-COS(PI()*ABS('Objetivos e Metas'!AE78/Y79)),-COS(PI()*ABS('Objetivos e Metas'!AE79/Y79))))</f>
        <v>0.49999999999999978</v>
      </c>
      <c r="AB81" s="30">
        <f ca="1">IF(Y79=0,"",IF('Objetivos e Metas'!AE79&gt;='Objetivos e Metas'!AE78,SIN(PI()*ABS('Objetivos e Metas'!AE78/Y79)),SIN(PI()*ABS('Objetivos e Metas'!AE79/Y79))))</f>
        <v>0.86602540378443871</v>
      </c>
    </row>
    <row r="82" spans="1:32" ht="15" customHeight="1" x14ac:dyDescent="0.3">
      <c r="A82" s="53" t="s">
        <v>41</v>
      </c>
      <c r="B82" s="68" t="s">
        <v>13</v>
      </c>
      <c r="C82" s="25">
        <f ca="1">SUMIF($D$103:$O$103,"&lt;="&amp;TODAY(),D82:O82)</f>
        <v>13</v>
      </c>
      <c r="D82" s="14">
        <v>4</v>
      </c>
      <c r="E82" s="14">
        <v>2</v>
      </c>
      <c r="F82" s="14">
        <v>3</v>
      </c>
      <c r="G82" s="14">
        <v>4</v>
      </c>
      <c r="H82" s="14"/>
      <c r="I82" s="14"/>
      <c r="J82" s="14"/>
      <c r="K82" s="14"/>
      <c r="L82" s="14"/>
      <c r="M82" s="14"/>
      <c r="N82" s="14"/>
      <c r="O82" s="14"/>
      <c r="P82" s="15">
        <f>SUM(D82:O82)</f>
        <v>13</v>
      </c>
      <c r="U82" s="29" t="s">
        <v>23</v>
      </c>
      <c r="V82" s="30">
        <f ca="1">Y83</f>
        <v>0.30000000000000004</v>
      </c>
      <c r="X82" s="29" t="s">
        <v>22</v>
      </c>
      <c r="Y82" s="30">
        <f ca="1">'Objetivos e Metas'!$AE$78*Z82</f>
        <v>0.30000000000000004</v>
      </c>
      <c r="Z82" s="31">
        <v>0.1</v>
      </c>
    </row>
    <row r="83" spans="1:32" x14ac:dyDescent="0.3">
      <c r="A83" s="53"/>
      <c r="B83" s="68" t="s">
        <v>0</v>
      </c>
      <c r="C83" s="25">
        <f ca="1">SUMIF($D$103:$O$103,"&lt;="&amp;TODAY(),D83:O83)</f>
        <v>8</v>
      </c>
      <c r="D83" s="14">
        <v>4</v>
      </c>
      <c r="E83" s="14">
        <v>2</v>
      </c>
      <c r="F83" s="14">
        <v>2</v>
      </c>
      <c r="G83" s="14"/>
      <c r="H83" s="14"/>
      <c r="I83" s="14"/>
      <c r="J83" s="14"/>
      <c r="K83" s="14"/>
      <c r="L83" s="14"/>
      <c r="M83" s="14"/>
      <c r="N83" s="14"/>
      <c r="O83" s="14"/>
      <c r="P83" s="16">
        <f>SUM(D83:O83)</f>
        <v>8</v>
      </c>
      <c r="X83" s="29" t="s">
        <v>23</v>
      </c>
      <c r="Y83" s="30">
        <f ca="1">'Objetivos e Metas'!$AE$78*Z83</f>
        <v>0.30000000000000004</v>
      </c>
      <c r="Z83" s="31">
        <v>0.1</v>
      </c>
    </row>
    <row r="84" spans="1:32" x14ac:dyDescent="0.3">
      <c r="V84" s="30"/>
    </row>
    <row r="85" spans="1:32" x14ac:dyDescent="0.3">
      <c r="C85" s="38" t="s">
        <v>61</v>
      </c>
      <c r="D85" s="38" t="s">
        <v>1</v>
      </c>
      <c r="E85" s="38" t="s">
        <v>2</v>
      </c>
      <c r="F85" s="38" t="s">
        <v>3</v>
      </c>
      <c r="G85" s="38" t="s">
        <v>4</v>
      </c>
      <c r="H85" s="38" t="s">
        <v>5</v>
      </c>
      <c r="I85" s="38" t="s">
        <v>6</v>
      </c>
      <c r="J85" s="38" t="s">
        <v>7</v>
      </c>
      <c r="K85" s="38" t="s">
        <v>8</v>
      </c>
      <c r="L85" s="38" t="s">
        <v>9</v>
      </c>
      <c r="M85" s="38" t="s">
        <v>10</v>
      </c>
      <c r="N85" s="38" t="s">
        <v>11</v>
      </c>
      <c r="O85" s="38" t="s">
        <v>12</v>
      </c>
      <c r="P85" s="38" t="s">
        <v>14</v>
      </c>
    </row>
    <row r="86" spans="1:32" ht="19.5" customHeight="1" x14ac:dyDescent="0.3">
      <c r="A86" s="53" t="s">
        <v>42</v>
      </c>
      <c r="B86" s="37" t="s">
        <v>13</v>
      </c>
      <c r="C86" s="25">
        <f ca="1">SUMIF($D$103:$O$103,"&lt;="&amp;TODAY(),D86:O86)</f>
        <v>5</v>
      </c>
      <c r="D86" s="14">
        <v>1</v>
      </c>
      <c r="E86" s="14">
        <v>1</v>
      </c>
      <c r="F86" s="14">
        <v>1</v>
      </c>
      <c r="G86" s="14">
        <v>1</v>
      </c>
      <c r="H86" s="14">
        <v>1</v>
      </c>
      <c r="I86" s="14"/>
      <c r="J86" s="14"/>
      <c r="K86" s="14"/>
      <c r="L86" s="14"/>
      <c r="M86" s="14"/>
      <c r="N86" s="14"/>
      <c r="O86" s="14"/>
      <c r="P86" s="15">
        <f>SUM(D86:O86)</f>
        <v>5</v>
      </c>
      <c r="U86" s="29" t="s">
        <v>38</v>
      </c>
    </row>
    <row r="87" spans="1:32" ht="20.25" customHeight="1" x14ac:dyDescent="0.3">
      <c r="A87" s="53"/>
      <c r="B87" s="37" t="s">
        <v>0</v>
      </c>
      <c r="C87" s="25">
        <f ca="1">SUMIF($D$103:$O$103,"&lt;="&amp;TODAY(),D87:O87)</f>
        <v>2.5</v>
      </c>
      <c r="D87" s="14">
        <v>2.5</v>
      </c>
      <c r="E87" s="14">
        <v>0</v>
      </c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6">
        <f>SUM(D87:O87)</f>
        <v>2.5</v>
      </c>
      <c r="U87" s="29" t="s">
        <v>18</v>
      </c>
      <c r="V87" s="29" t="s">
        <v>19</v>
      </c>
      <c r="X87" s="29" t="s">
        <v>24</v>
      </c>
      <c r="Y87" s="29" t="s">
        <v>25</v>
      </c>
      <c r="AA87" s="29" t="s">
        <v>26</v>
      </c>
      <c r="AD87" s="29" t="s">
        <v>29</v>
      </c>
      <c r="AE87" s="52">
        <f ca="1">IF('Objetivos e Metas'!C68="","",'Objetivos e Metas'!C68)</f>
        <v>300</v>
      </c>
      <c r="AF87" s="52"/>
    </row>
    <row r="88" spans="1:32" x14ac:dyDescent="0.3">
      <c r="U88" s="29" t="s">
        <v>20</v>
      </c>
      <c r="V88" s="30">
        <f ca="1">Y90</f>
        <v>180</v>
      </c>
      <c r="Y88" s="30">
        <f ca="1">SUM(Y90:Y93)</f>
        <v>300</v>
      </c>
      <c r="AA88" s="29" t="s">
        <v>27</v>
      </c>
      <c r="AB88" s="29" t="s">
        <v>28</v>
      </c>
      <c r="AD88" s="29" t="s">
        <v>30</v>
      </c>
      <c r="AE88" s="52">
        <f ca="1">IF('Objetivos e Metas'!C69="","",'Objetivos e Metas'!C69)</f>
        <v>150</v>
      </c>
      <c r="AF88" s="52"/>
    </row>
    <row r="89" spans="1:32" x14ac:dyDescent="0.3">
      <c r="F89" s="2" t="str">
        <f>A82</f>
        <v>Indicador 5.1: XYZ</v>
      </c>
      <c r="G89" s="3"/>
      <c r="H89" s="3"/>
      <c r="I89" s="3"/>
      <c r="J89" s="3"/>
      <c r="K89" s="3"/>
      <c r="L89" s="3" t="str">
        <f>A86</f>
        <v>Indicador 5.2: ABC</v>
      </c>
      <c r="V89" s="30"/>
      <c r="Y89" s="30"/>
      <c r="AE89" s="34"/>
      <c r="AF89" s="34"/>
    </row>
    <row r="90" spans="1:32" x14ac:dyDescent="0.3">
      <c r="U90" s="29" t="s">
        <v>21</v>
      </c>
      <c r="V90" s="30">
        <f ca="1">Y91</f>
        <v>60</v>
      </c>
      <c r="X90" s="29" t="s">
        <v>20</v>
      </c>
      <c r="Y90" s="30">
        <f ca="1">'Objetivos e Metas'!$AE$87*Z90</f>
        <v>180</v>
      </c>
      <c r="Z90" s="31">
        <v>0.6</v>
      </c>
      <c r="AA90" s="30">
        <v>0</v>
      </c>
      <c r="AB90" s="30">
        <f ca="1">IF('Objetivos e Metas'!AE88&gt;='Objetivos e Metas'!AE87,0.03,0)</f>
        <v>0</v>
      </c>
    </row>
    <row r="91" spans="1:32" x14ac:dyDescent="0.3">
      <c r="U91" s="29" t="s">
        <v>22</v>
      </c>
      <c r="V91" s="30">
        <f ca="1">Y92</f>
        <v>30</v>
      </c>
      <c r="X91" s="29" t="s">
        <v>21</v>
      </c>
      <c r="Y91" s="30">
        <f ca="1">'Objetivos e Metas'!$AE$87*Z91</f>
        <v>60</v>
      </c>
      <c r="Z91" s="31">
        <v>0.2</v>
      </c>
      <c r="AA91" s="30">
        <f ca="1">IF(Y88=0,"",IF('Objetivos e Metas'!AE88&gt;'Objetivos e Metas'!AE87,-COS(PI()*ABS('Objetivos e Metas'!AE87/Y88)),-COS(PI()*ABS('Objetivos e Metas'!AE88/Y88))))</f>
        <v>-6.1257422745431001E-17</v>
      </c>
      <c r="AB91" s="30">
        <f ca="1">IF(Y88=0,"",IF('Objetivos e Metas'!AE88&gt;='Objetivos e Metas'!AE87,SIN(PI()*ABS('Objetivos e Metas'!AE87/Y88)),SIN(PI()*ABS('Objetivos e Metas'!AE88/Y88))))</f>
        <v>1</v>
      </c>
    </row>
    <row r="92" spans="1:32" x14ac:dyDescent="0.3">
      <c r="U92" s="29" t="s">
        <v>23</v>
      </c>
      <c r="V92" s="30">
        <f ca="1">Y93</f>
        <v>30</v>
      </c>
      <c r="X92" s="29" t="s">
        <v>22</v>
      </c>
      <c r="Y92" s="30">
        <f ca="1">'Objetivos e Metas'!$AE$87*Z92</f>
        <v>30</v>
      </c>
      <c r="Z92" s="31">
        <v>0.1</v>
      </c>
    </row>
    <row r="93" spans="1:32" x14ac:dyDescent="0.3">
      <c r="X93" s="29" t="s">
        <v>23</v>
      </c>
      <c r="Y93" s="30">
        <f ca="1">'Objetivos e Metas'!$AE$87*Z93</f>
        <v>30</v>
      </c>
      <c r="Z93" s="31">
        <v>0.1</v>
      </c>
    </row>
    <row r="95" spans="1:32" ht="39.75" customHeight="1" x14ac:dyDescent="0.3"/>
    <row r="96" spans="1:32" ht="10.5" customHeight="1" x14ac:dyDescent="0.3"/>
    <row r="100" spans="1:35" s="24" customFormat="1" x14ac:dyDescent="0.3">
      <c r="S100" s="41"/>
      <c r="T100" s="29"/>
      <c r="U100" s="29"/>
      <c r="V100" s="29"/>
      <c r="W100" s="29"/>
      <c r="X100" s="29"/>
      <c r="Y100" s="29"/>
      <c r="Z100" s="29"/>
      <c r="AA100" s="29"/>
      <c r="AB100" s="29"/>
      <c r="AC100" s="29"/>
      <c r="AD100" s="29"/>
      <c r="AE100" s="29"/>
      <c r="AF100" s="29"/>
      <c r="AG100" s="29"/>
      <c r="AH100" s="29"/>
      <c r="AI100" s="29"/>
    </row>
    <row r="101" spans="1:35" s="24" customFormat="1" x14ac:dyDescent="0.3">
      <c r="S101" s="41"/>
      <c r="T101" s="29"/>
      <c r="U101" s="29" t="s">
        <v>39</v>
      </c>
      <c r="V101" s="29"/>
      <c r="W101" s="29"/>
      <c r="X101" s="29"/>
      <c r="Y101" s="29"/>
      <c r="Z101" s="29"/>
      <c r="AA101" s="29"/>
      <c r="AB101" s="29"/>
      <c r="AC101" s="29"/>
      <c r="AD101" s="29"/>
      <c r="AE101" s="29"/>
      <c r="AF101" s="29"/>
      <c r="AG101" s="29"/>
      <c r="AH101" s="29"/>
      <c r="AI101" s="29"/>
    </row>
    <row r="102" spans="1:35" x14ac:dyDescent="0.3">
      <c r="A102" s="17"/>
      <c r="B102" s="17"/>
      <c r="C102" s="17"/>
      <c r="D102" s="71" t="str">
        <f>CONCATENATE("31/01/"&amp;$B$3)</f>
        <v>31/01/2025</v>
      </c>
      <c r="E102" s="71" t="str">
        <f>CONCATENATE("28/02/"&amp;B3)</f>
        <v>28/02/2025</v>
      </c>
      <c r="F102" s="71" t="str">
        <f>CONCATENATE("31/03/"&amp;B3)</f>
        <v>31/03/2025</v>
      </c>
      <c r="G102" s="71" t="str">
        <f>CONCATENATE("30/04/"&amp;B3)</f>
        <v>30/04/2025</v>
      </c>
      <c r="H102" s="71" t="str">
        <f>CONCATENATE("31/05/"&amp;B3)</f>
        <v>31/05/2025</v>
      </c>
      <c r="I102" s="71" t="str">
        <f>CONCATENATE("30/06/"&amp;B3)</f>
        <v>30/06/2025</v>
      </c>
      <c r="J102" s="71" t="str">
        <f>CONCATENATE("31/07/"&amp;B3)</f>
        <v>31/07/2025</v>
      </c>
      <c r="K102" s="71" t="str">
        <f>CONCATENATE("31/08/"&amp;B3)</f>
        <v>31/08/2025</v>
      </c>
      <c r="L102" s="71" t="str">
        <f>CONCATENATE("30/09/"&amp;B3)</f>
        <v>30/09/2025</v>
      </c>
      <c r="M102" s="71" t="str">
        <f>CONCATENATE("31/10/"&amp;B3)</f>
        <v>31/10/2025</v>
      </c>
      <c r="N102" s="71" t="str">
        <f>CONCATENATE("30/11/"&amp;B3)</f>
        <v>30/11/2025</v>
      </c>
      <c r="O102" s="71" t="str">
        <f>CONCATENATE("31/12/"&amp;B3)</f>
        <v>31/12/2025</v>
      </c>
      <c r="P102" s="17"/>
      <c r="Q102" s="17"/>
      <c r="R102" s="17"/>
      <c r="U102" s="29" t="s">
        <v>18</v>
      </c>
      <c r="V102" s="29" t="s">
        <v>19</v>
      </c>
      <c r="X102" s="29" t="s">
        <v>24</v>
      </c>
      <c r="Y102" s="29" t="s">
        <v>25</v>
      </c>
      <c r="AA102" s="29" t="s">
        <v>26</v>
      </c>
      <c r="AD102" s="29" t="s">
        <v>29</v>
      </c>
      <c r="AE102" s="52">
        <f>IF('[1]Objetivos e Metas'!C82="","",'[1]Objetivos e Metas'!C82)</f>
        <v>0</v>
      </c>
      <c r="AF102" s="52"/>
    </row>
    <row r="103" spans="1:35" x14ac:dyDescent="0.3">
      <c r="A103" s="17"/>
      <c r="B103" s="17"/>
      <c r="C103" s="17"/>
      <c r="D103" s="72">
        <f t="shared" ref="D103:O103" si="0">DATEVALUE(D102)</f>
        <v>45688</v>
      </c>
      <c r="E103" s="72">
        <f t="shared" si="0"/>
        <v>45716</v>
      </c>
      <c r="F103" s="72">
        <f t="shared" si="0"/>
        <v>45747</v>
      </c>
      <c r="G103" s="72">
        <f t="shared" si="0"/>
        <v>45777</v>
      </c>
      <c r="H103" s="72">
        <f t="shared" si="0"/>
        <v>45808</v>
      </c>
      <c r="I103" s="72">
        <f t="shared" si="0"/>
        <v>45838</v>
      </c>
      <c r="J103" s="72">
        <f t="shared" si="0"/>
        <v>45869</v>
      </c>
      <c r="K103" s="72">
        <f t="shared" si="0"/>
        <v>45900</v>
      </c>
      <c r="L103" s="72">
        <f t="shared" si="0"/>
        <v>45930</v>
      </c>
      <c r="M103" s="72">
        <f t="shared" si="0"/>
        <v>45961</v>
      </c>
      <c r="N103" s="72">
        <f t="shared" si="0"/>
        <v>45991</v>
      </c>
      <c r="O103" s="72">
        <f t="shared" si="0"/>
        <v>46022</v>
      </c>
      <c r="P103" s="17"/>
      <c r="Q103" s="17"/>
      <c r="R103" s="17"/>
      <c r="U103" s="29" t="s">
        <v>20</v>
      </c>
      <c r="V103" s="30">
        <f>Y104</f>
        <v>0</v>
      </c>
      <c r="Y103" s="30">
        <f>SUM(Y104:Y107)</f>
        <v>0</v>
      </c>
      <c r="AA103" s="29" t="s">
        <v>27</v>
      </c>
      <c r="AB103" s="29" t="s">
        <v>28</v>
      </c>
      <c r="AD103" s="29" t="s">
        <v>30</v>
      </c>
      <c r="AE103" s="52">
        <f>IF('[1]Objetivos e Metas'!C83="","",'[1]Objetivos e Metas'!C83)</f>
        <v>0</v>
      </c>
      <c r="AF103" s="52"/>
    </row>
    <row r="104" spans="1:35" s="24" customFormat="1" x14ac:dyDescent="0.3">
      <c r="S104" s="41"/>
      <c r="T104" s="29"/>
      <c r="U104" s="29" t="s">
        <v>21</v>
      </c>
      <c r="V104" s="30">
        <f>Y105</f>
        <v>0</v>
      </c>
      <c r="W104" s="29"/>
      <c r="X104" s="29" t="s">
        <v>20</v>
      </c>
      <c r="Y104" s="30">
        <f>'Objetivos e Metas'!$AE$102*Z104</f>
        <v>0</v>
      </c>
      <c r="Z104" s="31">
        <v>0.6</v>
      </c>
      <c r="AA104" s="30">
        <v>0</v>
      </c>
      <c r="AB104" s="30">
        <f>IF('Objetivos e Metas'!AE103&gt;='Objetivos e Metas'!AE102,0.03,0)</f>
        <v>0.03</v>
      </c>
      <c r="AC104" s="29"/>
      <c r="AD104" s="29"/>
      <c r="AE104" s="29"/>
      <c r="AF104" s="29"/>
      <c r="AG104" s="29"/>
      <c r="AH104" s="29"/>
      <c r="AI104" s="29"/>
    </row>
    <row r="105" spans="1:35" s="24" customFormat="1" x14ac:dyDescent="0.3">
      <c r="S105" s="41"/>
      <c r="T105" s="29"/>
      <c r="U105" s="29" t="s">
        <v>22</v>
      </c>
      <c r="V105" s="30">
        <f>Y106</f>
        <v>0</v>
      </c>
      <c r="W105" s="29"/>
      <c r="X105" s="29" t="s">
        <v>21</v>
      </c>
      <c r="Y105" s="30">
        <f>'Objetivos e Metas'!$AE$102*Z105</f>
        <v>0</v>
      </c>
      <c r="Z105" s="31">
        <v>0.2</v>
      </c>
      <c r="AA105" s="30" t="str">
        <f>IF(Y103=0,"",IF('Objetivos e Metas'!AE103&gt;'Objetivos e Metas'!AE102,-COS(PI()*ABS('Objetivos e Metas'!AE102/Y103)),-COS(PI()*ABS('Objetivos e Metas'!AE103/Y103))))</f>
        <v/>
      </c>
      <c r="AB105" s="30" t="str">
        <f>IF(Y103=0,"",IF('Objetivos e Metas'!AE103&gt;='Objetivos e Metas'!AE102,SIN(PI()*ABS('Objetivos e Metas'!AE102/Y103)),SIN(PI()*ABS('Objetivos e Metas'!AE103/Y103))))</f>
        <v/>
      </c>
      <c r="AC105" s="29"/>
      <c r="AD105" s="29"/>
      <c r="AE105" s="29"/>
      <c r="AF105" s="29"/>
      <c r="AG105" s="29"/>
      <c r="AH105" s="29"/>
      <c r="AI105" s="29"/>
    </row>
    <row r="106" spans="1:35" x14ac:dyDescent="0.3">
      <c r="U106" s="29" t="s">
        <v>23</v>
      </c>
      <c r="V106" s="30">
        <f>Y107</f>
        <v>0</v>
      </c>
      <c r="X106" s="29" t="s">
        <v>22</v>
      </c>
      <c r="Y106" s="30">
        <f>'Objetivos e Metas'!$AE$102*Z106</f>
        <v>0</v>
      </c>
      <c r="Z106" s="31">
        <v>0.1</v>
      </c>
    </row>
    <row r="107" spans="1:35" x14ac:dyDescent="0.3">
      <c r="X107" s="29" t="s">
        <v>23</v>
      </c>
      <c r="Y107" s="30">
        <f>'Objetivos e Metas'!$AE$102*Z107</f>
        <v>0</v>
      </c>
      <c r="Z107" s="31">
        <v>0.1</v>
      </c>
    </row>
    <row r="108" spans="1:35" x14ac:dyDescent="0.3">
      <c r="V108" s="30"/>
    </row>
    <row r="110" spans="1:35" x14ac:dyDescent="0.3">
      <c r="U110" s="29" t="s">
        <v>40</v>
      </c>
    </row>
    <row r="111" spans="1:35" x14ac:dyDescent="0.3">
      <c r="U111" s="29" t="s">
        <v>18</v>
      </c>
      <c r="V111" s="29" t="s">
        <v>19</v>
      </c>
      <c r="X111" s="29" t="s">
        <v>24</v>
      </c>
      <c r="Y111" s="29" t="s">
        <v>25</v>
      </c>
      <c r="AA111" s="29" t="s">
        <v>26</v>
      </c>
      <c r="AD111" s="29" t="s">
        <v>29</v>
      </c>
      <c r="AE111" s="52">
        <f ca="1">IF('Objetivos e Metas'!C86="","",'Objetivos e Metas'!C86)</f>
        <v>5</v>
      </c>
      <c r="AF111" s="52"/>
    </row>
    <row r="112" spans="1:35" x14ac:dyDescent="0.3">
      <c r="U112" s="29" t="s">
        <v>20</v>
      </c>
      <c r="V112" s="30">
        <f ca="1">Y113</f>
        <v>3</v>
      </c>
      <c r="Y112" s="30">
        <f ca="1">SUM(Y113:Y116)</f>
        <v>5</v>
      </c>
      <c r="AA112" s="29" t="s">
        <v>27</v>
      </c>
      <c r="AB112" s="29" t="s">
        <v>28</v>
      </c>
      <c r="AD112" s="29" t="s">
        <v>30</v>
      </c>
      <c r="AE112" s="52">
        <f ca="1">IF('Objetivos e Metas'!C87="","",'Objetivos e Metas'!C87)</f>
        <v>2.5</v>
      </c>
      <c r="AF112" s="52"/>
    </row>
    <row r="113" spans="21:28" x14ac:dyDescent="0.3">
      <c r="U113" s="29" t="s">
        <v>21</v>
      </c>
      <c r="V113" s="30">
        <f ca="1">Y114</f>
        <v>1</v>
      </c>
      <c r="X113" s="29" t="s">
        <v>20</v>
      </c>
      <c r="Y113" s="30">
        <f ca="1">'Objetivos e Metas'!$AE$111*Z113</f>
        <v>3</v>
      </c>
      <c r="Z113" s="31">
        <v>0.6</v>
      </c>
      <c r="AA113" s="30">
        <v>0</v>
      </c>
      <c r="AB113" s="30">
        <f ca="1">IF('Objetivos e Metas'!AE112&gt;='Objetivos e Metas'!AE111,0.03,0)</f>
        <v>0</v>
      </c>
    </row>
    <row r="114" spans="21:28" x14ac:dyDescent="0.3">
      <c r="U114" s="29" t="s">
        <v>22</v>
      </c>
      <c r="V114" s="30">
        <f ca="1">Y115</f>
        <v>0.5</v>
      </c>
      <c r="X114" s="29" t="s">
        <v>21</v>
      </c>
      <c r="Y114" s="30">
        <f ca="1">'Objetivos e Metas'!$AE$111*Z114</f>
        <v>1</v>
      </c>
      <c r="Z114" s="31">
        <v>0.2</v>
      </c>
      <c r="AA114" s="30">
        <f ca="1">IF(Y112=0,"",IF('Objetivos e Metas'!AE112&gt;'Objetivos e Metas'!AE111,-COS(PI()*ABS('Objetivos e Metas'!AE111/Y112)),-COS(PI()*ABS('Objetivos e Metas'!AE112/Y112))))</f>
        <v>-6.1257422745431001E-17</v>
      </c>
      <c r="AB114" s="30">
        <f ca="1">IF(Y112=0,"",IF('Objetivos e Metas'!AE112&gt;='Objetivos e Metas'!AE111,SIN(PI()*ABS('Objetivos e Metas'!AE111/Y112)),SIN(PI()*ABS('Objetivos e Metas'!AE112/Y112))))</f>
        <v>1</v>
      </c>
    </row>
    <row r="115" spans="21:28" x14ac:dyDescent="0.3">
      <c r="U115" s="29" t="s">
        <v>23</v>
      </c>
      <c r="V115" s="30">
        <f ca="1">Y116</f>
        <v>0.5</v>
      </c>
      <c r="X115" s="29" t="s">
        <v>22</v>
      </c>
      <c r="Y115" s="30">
        <f ca="1">'Objetivos e Metas'!$AE$111*Z115</f>
        <v>0.5</v>
      </c>
      <c r="Z115" s="31">
        <v>0.1</v>
      </c>
    </row>
    <row r="116" spans="21:28" x14ac:dyDescent="0.3">
      <c r="X116" s="29" t="s">
        <v>23</v>
      </c>
      <c r="Y116" s="30">
        <f ca="1">'Objetivos e Metas'!$AE$111*Z116</f>
        <v>0.5</v>
      </c>
      <c r="Z116" s="31">
        <v>0.1</v>
      </c>
    </row>
  </sheetData>
  <sheetProtection algorithmName="SHA-512" hashValue="VVH1A+Ok6L+t9lorSUDi/YtQROLxgehxPbspPMBKWL+c0yW1KilTc2mJw1kt6zdYGLMyqr/8L2h39/BoVcQzPw==" saltValue="Bi9gsc5be8CCugoRDtIRzg==" spinCount="100000" sheet="1" objects="1" scenarios="1" formatCells="0" formatColumns="0" formatRows="0"/>
  <mergeCells count="35">
    <mergeCell ref="A32:A33"/>
    <mergeCell ref="B79:O79"/>
    <mergeCell ref="A82:A83"/>
    <mergeCell ref="A86:A87"/>
    <mergeCell ref="B61:O61"/>
    <mergeCell ref="A64:A65"/>
    <mergeCell ref="A68:A69"/>
    <mergeCell ref="B43:O43"/>
    <mergeCell ref="A46:A47"/>
    <mergeCell ref="A50:A51"/>
    <mergeCell ref="A10:A11"/>
    <mergeCell ref="B7:O7"/>
    <mergeCell ref="A14:A15"/>
    <mergeCell ref="B25:O25"/>
    <mergeCell ref="A28:A29"/>
    <mergeCell ref="AF8:AG8"/>
    <mergeCell ref="AF9:AG9"/>
    <mergeCell ref="AF17:AG17"/>
    <mergeCell ref="AF18:AG18"/>
    <mergeCell ref="AF29:AG29"/>
    <mergeCell ref="AF38:AG38"/>
    <mergeCell ref="AF30:AG30"/>
    <mergeCell ref="AF39:AG39"/>
    <mergeCell ref="AE52:AF52"/>
    <mergeCell ref="AE61:AF61"/>
    <mergeCell ref="AE51:AF51"/>
    <mergeCell ref="AE60:AF60"/>
    <mergeCell ref="AE112:AF112"/>
    <mergeCell ref="AE102:AF102"/>
    <mergeCell ref="AE111:AF111"/>
    <mergeCell ref="AE78:AF78"/>
    <mergeCell ref="AE87:AF87"/>
    <mergeCell ref="AE79:AF79"/>
    <mergeCell ref="AE88:AF88"/>
    <mergeCell ref="AE103:AF103"/>
  </mergeCells>
  <conditionalFormatting sqref="C33">
    <cfRule type="cellIs" dxfId="55" priority="13" operator="lessThan">
      <formula>C32</formula>
    </cfRule>
  </conditionalFormatting>
  <conditionalFormatting sqref="C51">
    <cfRule type="cellIs" dxfId="54" priority="9" operator="lessThan">
      <formula>C50</formula>
    </cfRule>
  </conditionalFormatting>
  <conditionalFormatting sqref="C11:P11">
    <cfRule type="cellIs" dxfId="53" priority="19" operator="lessThan">
      <formula>C10</formula>
    </cfRule>
  </conditionalFormatting>
  <conditionalFormatting sqref="C15:P15">
    <cfRule type="cellIs" dxfId="52" priority="17" operator="lessThan">
      <formula>C14</formula>
    </cfRule>
  </conditionalFormatting>
  <conditionalFormatting sqref="C29:P29">
    <cfRule type="cellIs" dxfId="51" priority="15" operator="lessThan">
      <formula>C28</formula>
    </cfRule>
  </conditionalFormatting>
  <conditionalFormatting sqref="C47:P47">
    <cfRule type="cellIs" dxfId="50" priority="11" operator="lessThan">
      <formula>C46</formula>
    </cfRule>
  </conditionalFormatting>
  <conditionalFormatting sqref="C65:P65">
    <cfRule type="cellIs" dxfId="49" priority="7" operator="lessThan">
      <formula>C64</formula>
    </cfRule>
  </conditionalFormatting>
  <conditionalFormatting sqref="C69:P69">
    <cfRule type="cellIs" dxfId="48" priority="5" operator="lessThan">
      <formula>C68</formula>
    </cfRule>
  </conditionalFormatting>
  <conditionalFormatting sqref="C83:P83">
    <cfRule type="cellIs" dxfId="47" priority="3" operator="lessThan">
      <formula>C82</formula>
    </cfRule>
  </conditionalFormatting>
  <conditionalFormatting sqref="C87:P87">
    <cfRule type="cellIs" dxfId="46" priority="1" operator="lessThan">
      <formula>C86</formula>
    </cfRule>
  </conditionalFormatting>
  <conditionalFormatting sqref="D16:P18 D20:P20 D33:P37 D39:P39 D51:P56">
    <cfRule type="cellIs" dxfId="45" priority="88" operator="lessThan">
      <formula>D15</formula>
    </cfRule>
  </conditionalFormatting>
  <conditionalFormatting sqref="D19:P19">
    <cfRule type="cellIs" dxfId="44" priority="92" operator="lessThan">
      <formula>D16</formula>
    </cfRule>
  </conditionalFormatting>
  <conditionalFormatting sqref="D21:P21">
    <cfRule type="cellIs" dxfId="43" priority="90" operator="lessThan">
      <formula>D16</formula>
    </cfRule>
  </conditionalFormatting>
  <conditionalFormatting sqref="D38:P38 D57:P57">
    <cfRule type="cellIs" dxfId="42" priority="94" operator="lessThan">
      <formula>D36</formula>
    </cfRule>
  </conditionalFormatting>
  <conditionalFormatting sqref="E33:P33">
    <cfRule type="cellIs" dxfId="41" priority="59" operator="lessThan">
      <formula>E32</formula>
    </cfRule>
  </conditionalFormatting>
  <conditionalFormatting sqref="E51:P51">
    <cfRule type="cellIs" dxfId="40" priority="54" operator="lessThan">
      <formula>E50</formula>
    </cfRule>
  </conditionalFormatting>
  <conditionalFormatting sqref="F71:L71">
    <cfRule type="cellIs" dxfId="39" priority="32" operator="lessThan">
      <formula>F70</formula>
    </cfRule>
  </conditionalFormatting>
  <conditionalFormatting sqref="F89:L89">
    <cfRule type="cellIs" dxfId="38" priority="31" operator="lessThan">
      <formula>F88</formula>
    </cfRule>
  </conditionalFormatting>
  <dataValidations disablePrompts="1" count="1">
    <dataValidation allowBlank="1" showInputMessage="1" showErrorMessage="1" promptTitle="Informação" prompt="O valor &quot;Total até agora&quot; é a soma dos meses que´já se decorreram dentro do ano._x000a__x000a_Portanto, se você estiver na metade do mês de janeiro, ele ficará zerado, pois o mês não se completou ainda e assim sucessivamente." sqref="C9" xr:uid="{00000000-0002-0000-0200-000000000000}"/>
  </dataValidations>
  <pageMargins left="0.511811024" right="0.511811024" top="0.78740157499999996" bottom="0.78740157499999996" header="0.31496062000000002" footer="0.31496062000000002"/>
  <drawing r:id="rId1"/>
  <legacyDrawing r:id="rId2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AM116"/>
  <sheetViews>
    <sheetView showGridLines="0" workbookViewId="0">
      <selection activeCell="B3" sqref="B3"/>
    </sheetView>
  </sheetViews>
  <sheetFormatPr defaultColWidth="0" defaultRowHeight="14.4" x14ac:dyDescent="0.3"/>
  <cols>
    <col min="1" max="1" width="39.44140625" customWidth="1"/>
    <col min="2" max="3" width="15.6640625" customWidth="1"/>
    <col min="4" max="4" width="14.88671875" customWidth="1"/>
    <col min="5" max="16" width="12.44140625" customWidth="1"/>
    <col min="17" max="17" width="9.109375" customWidth="1"/>
    <col min="18" max="18" width="9.109375" style="24" customWidth="1"/>
    <col min="19" max="19" width="9.109375" style="41" customWidth="1"/>
    <col min="20" max="21" width="9.109375" style="29" customWidth="1"/>
    <col min="22" max="22" width="10.44140625" style="29" bestFit="1" customWidth="1"/>
    <col min="23" max="24" width="9.109375" style="29" customWidth="1"/>
    <col min="25" max="25" width="10.44140625" style="29" bestFit="1" customWidth="1"/>
    <col min="26" max="28" width="9.33203125" style="29" bestFit="1" customWidth="1"/>
    <col min="29" max="35" width="9.109375" style="29" customWidth="1"/>
    <col min="36" max="39" width="0" style="17" hidden="1" customWidth="1"/>
    <col min="40" max="16384" width="9.109375" style="17" hidden="1"/>
  </cols>
  <sheetData>
    <row r="2" spans="1:33" ht="15.6" x14ac:dyDescent="0.3">
      <c r="B2" s="69" t="s">
        <v>67</v>
      </c>
    </row>
    <row r="3" spans="1:33" ht="15.6" x14ac:dyDescent="0.3">
      <c r="B3" s="70">
        <v>2025</v>
      </c>
    </row>
    <row r="6" spans="1:33" ht="15" thickBot="1" x14ac:dyDescent="0.35"/>
    <row r="7" spans="1:33" ht="50.25" customHeight="1" thickBot="1" x14ac:dyDescent="0.35">
      <c r="A7" s="36" t="s">
        <v>136</v>
      </c>
      <c r="B7" s="54" t="s">
        <v>17</v>
      </c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U7" s="29" t="s">
        <v>31</v>
      </c>
    </row>
    <row r="8" spans="1:33" x14ac:dyDescent="0.3">
      <c r="U8" s="29" t="s">
        <v>18</v>
      </c>
      <c r="V8" s="29" t="s">
        <v>19</v>
      </c>
      <c r="X8" s="29" t="s">
        <v>24</v>
      </c>
      <c r="Y8" s="29" t="s">
        <v>25</v>
      </c>
      <c r="AA8" s="29" t="s">
        <v>26</v>
      </c>
      <c r="AE8" s="29" t="s">
        <v>29</v>
      </c>
      <c r="AF8" s="52">
        <f ca="1">IF('Objetivos e Metas (2)'!C10="","",'Objetivos e Metas (2)'!C10)</f>
        <v>62500</v>
      </c>
      <c r="AG8" s="52"/>
    </row>
    <row r="9" spans="1:33" x14ac:dyDescent="0.3">
      <c r="C9" s="38" t="s">
        <v>61</v>
      </c>
      <c r="D9" s="38" t="s">
        <v>1</v>
      </c>
      <c r="E9" s="38" t="s">
        <v>2</v>
      </c>
      <c r="F9" s="38" t="s">
        <v>3</v>
      </c>
      <c r="G9" s="38" t="s">
        <v>4</v>
      </c>
      <c r="H9" s="38" t="s">
        <v>5</v>
      </c>
      <c r="I9" s="38" t="s">
        <v>6</v>
      </c>
      <c r="J9" s="38" t="s">
        <v>7</v>
      </c>
      <c r="K9" s="38" t="s">
        <v>8</v>
      </c>
      <c r="L9" s="38" t="s">
        <v>9</v>
      </c>
      <c r="M9" s="38" t="s">
        <v>10</v>
      </c>
      <c r="N9" s="38" t="s">
        <v>11</v>
      </c>
      <c r="O9" s="38" t="s">
        <v>12</v>
      </c>
      <c r="P9" s="38" t="s">
        <v>14</v>
      </c>
      <c r="U9" s="29" t="s">
        <v>20</v>
      </c>
      <c r="V9" s="30">
        <f ca="1">Y10</f>
        <v>37500</v>
      </c>
      <c r="Y9" s="30">
        <f ca="1">SUM(Y10:Y13)</f>
        <v>62500</v>
      </c>
      <c r="AA9" s="29" t="s">
        <v>27</v>
      </c>
      <c r="AB9" s="29" t="s">
        <v>28</v>
      </c>
      <c r="AE9" s="29" t="s">
        <v>30</v>
      </c>
      <c r="AF9" s="52">
        <f ca="1">IF('Objetivos e Metas (2)'!C11="","",'Objetivos e Metas (2)'!C11)</f>
        <v>29500</v>
      </c>
      <c r="AG9" s="52"/>
    </row>
    <row r="10" spans="1:33" x14ac:dyDescent="0.3">
      <c r="A10" s="53" t="s">
        <v>15</v>
      </c>
      <c r="B10" s="37" t="s">
        <v>13</v>
      </c>
      <c r="C10" s="25">
        <f ca="1">SUMIF($D$103:$O$103,"&lt;="&amp;TODAY(),D10:O10)</f>
        <v>62500</v>
      </c>
      <c r="D10" s="11">
        <v>4500</v>
      </c>
      <c r="E10" s="11">
        <v>4500</v>
      </c>
      <c r="F10" s="11">
        <v>5000</v>
      </c>
      <c r="G10" s="11">
        <v>5000</v>
      </c>
      <c r="H10" s="11">
        <v>5500</v>
      </c>
      <c r="I10" s="11">
        <v>5500</v>
      </c>
      <c r="J10" s="11">
        <v>6000</v>
      </c>
      <c r="K10" s="11">
        <v>6000</v>
      </c>
      <c r="L10" s="11">
        <v>6500</v>
      </c>
      <c r="M10" s="11">
        <v>7000</v>
      </c>
      <c r="N10" s="11">
        <v>7000</v>
      </c>
      <c r="O10" s="11">
        <v>7500</v>
      </c>
      <c r="P10" s="12">
        <f>SUM(D10:O10)</f>
        <v>70000</v>
      </c>
      <c r="U10" s="29" t="s">
        <v>21</v>
      </c>
      <c r="V10" s="30">
        <f ca="1">Y11</f>
        <v>12500</v>
      </c>
      <c r="X10" s="29" t="s">
        <v>20</v>
      </c>
      <c r="Y10" s="30">
        <f ca="1">'Objetivos e Metas (2)'!$AF$8*Z10</f>
        <v>37500</v>
      </c>
      <c r="Z10" s="31">
        <v>0.6</v>
      </c>
      <c r="AA10" s="30">
        <v>0</v>
      </c>
      <c r="AB10" s="30">
        <f ca="1">IF('Objetivos e Metas (2)'!AF9&gt;='Objetivos e Metas (2)'!AF8,0.03,0)</f>
        <v>0</v>
      </c>
    </row>
    <row r="11" spans="1:33" x14ac:dyDescent="0.3">
      <c r="A11" s="53"/>
      <c r="B11" s="37" t="s">
        <v>0</v>
      </c>
      <c r="C11" s="25">
        <f ca="1">SUMIF($D$103:$O$103,"&lt;="&amp;TODAY(),D11:O11)</f>
        <v>29500</v>
      </c>
      <c r="D11" s="11">
        <v>5000</v>
      </c>
      <c r="E11" s="11">
        <v>5000</v>
      </c>
      <c r="F11" s="11">
        <v>5500</v>
      </c>
      <c r="G11" s="11">
        <v>9000</v>
      </c>
      <c r="H11" s="11">
        <v>5000</v>
      </c>
      <c r="I11" s="11"/>
      <c r="J11" s="11"/>
      <c r="K11" s="11"/>
      <c r="L11" s="11"/>
      <c r="M11" s="11"/>
      <c r="N11" s="11"/>
      <c r="O11" s="11"/>
      <c r="P11" s="13">
        <f>SUM(D11:O11)</f>
        <v>29500</v>
      </c>
      <c r="U11" s="29" t="s">
        <v>22</v>
      </c>
      <c r="V11" s="30">
        <f ca="1">Y12</f>
        <v>6250</v>
      </c>
      <c r="X11" s="29" t="s">
        <v>21</v>
      </c>
      <c r="Y11" s="30">
        <f ca="1">'Objetivos e Metas (2)'!$AF$8*Z11</f>
        <v>12500</v>
      </c>
      <c r="Z11" s="31">
        <v>0.2</v>
      </c>
      <c r="AA11" s="30">
        <f ca="1">IF(Y9=0,"",IF('Objetivos e Metas (2)'!AF9&gt;'Objetivos e Metas (2)'!AF8,-COS(PI()*ABS('Objetivos e Metas (2)'!AF8/Y9)),-COS(PI()*ABS('Objetivos e Metas (2)'!AF9/Y9))))</f>
        <v>-8.7851196550743318E-2</v>
      </c>
      <c r="AB11" s="30">
        <f ca="1">IF(Y9=0,"",IF('Objetivos e Metas (2)'!AF9&gt;='Objetivos e Metas (2)'!AF8,SIN(PI()*ABS('Objetivos e Metas (2)'!AF8/Y9)),SIN(PI()*ABS('Objetivos e Metas (2)'!AF9/Y9))))</f>
        <v>0.9961336091431725</v>
      </c>
    </row>
    <row r="12" spans="1:33" x14ac:dyDescent="0.3">
      <c r="U12" s="29" t="s">
        <v>23</v>
      </c>
      <c r="V12" s="30">
        <f ca="1">Y13</f>
        <v>6250</v>
      </c>
      <c r="X12" s="29" t="s">
        <v>22</v>
      </c>
      <c r="Y12" s="30">
        <f ca="1">'Objetivos e Metas (2)'!$AF$8*Z12</f>
        <v>6250</v>
      </c>
      <c r="Z12" s="31">
        <v>0.1</v>
      </c>
    </row>
    <row r="13" spans="1:33" x14ac:dyDescent="0.3">
      <c r="C13" s="38" t="s">
        <v>61</v>
      </c>
      <c r="D13" s="39" t="s">
        <v>1</v>
      </c>
      <c r="E13" s="39" t="s">
        <v>2</v>
      </c>
      <c r="F13" s="39" t="s">
        <v>3</v>
      </c>
      <c r="G13" s="39" t="s">
        <v>4</v>
      </c>
      <c r="H13" s="39" t="s">
        <v>5</v>
      </c>
      <c r="I13" s="39" t="s">
        <v>6</v>
      </c>
      <c r="J13" s="39" t="s">
        <v>7</v>
      </c>
      <c r="K13" s="39" t="s">
        <v>8</v>
      </c>
      <c r="L13" s="39" t="s">
        <v>9</v>
      </c>
      <c r="M13" s="39" t="s">
        <v>10</v>
      </c>
      <c r="N13" s="39" t="s">
        <v>11</v>
      </c>
      <c r="O13" s="39" t="s">
        <v>12</v>
      </c>
      <c r="P13" s="39" t="s">
        <v>14</v>
      </c>
      <c r="X13" s="29" t="s">
        <v>23</v>
      </c>
      <c r="Y13" s="30">
        <f ca="1">'Objetivos e Metas (2)'!$AF$8*Z13</f>
        <v>6250</v>
      </c>
      <c r="Z13" s="31">
        <v>0.1</v>
      </c>
    </row>
    <row r="14" spans="1:33" x14ac:dyDescent="0.3">
      <c r="A14" s="53" t="s">
        <v>16</v>
      </c>
      <c r="B14" s="37" t="s">
        <v>13</v>
      </c>
      <c r="C14" s="25">
        <f ca="1">SUMIF($D$103:$O$103,"&lt;="&amp;TODAY(),D14:O14)</f>
        <v>12700</v>
      </c>
      <c r="D14" s="11">
        <v>1000</v>
      </c>
      <c r="E14" s="11">
        <v>900</v>
      </c>
      <c r="F14" s="11">
        <v>1200</v>
      </c>
      <c r="G14" s="11">
        <v>1200</v>
      </c>
      <c r="H14" s="11">
        <v>1200</v>
      </c>
      <c r="I14" s="11">
        <v>1200</v>
      </c>
      <c r="J14" s="11">
        <v>1200</v>
      </c>
      <c r="K14" s="11">
        <v>1200</v>
      </c>
      <c r="L14" s="11">
        <v>1200</v>
      </c>
      <c r="M14" s="11">
        <v>1200</v>
      </c>
      <c r="N14" s="11">
        <v>1200</v>
      </c>
      <c r="O14" s="11">
        <v>1200</v>
      </c>
      <c r="P14" s="12">
        <f>SUM(D14:O14)</f>
        <v>13900</v>
      </c>
      <c r="V14" s="30"/>
    </row>
    <row r="15" spans="1:33" x14ac:dyDescent="0.3">
      <c r="A15" s="53"/>
      <c r="B15" s="37" t="s">
        <v>0</v>
      </c>
      <c r="C15" s="25">
        <f ca="1">SUMIF($D$103:$O$103,"&lt;="&amp;TODAY(),D15:O15)</f>
        <v>3900</v>
      </c>
      <c r="D15" s="11">
        <v>700</v>
      </c>
      <c r="E15" s="11">
        <v>900</v>
      </c>
      <c r="F15" s="11">
        <v>1300</v>
      </c>
      <c r="G15" s="11">
        <v>1000</v>
      </c>
      <c r="H15" s="11"/>
      <c r="I15" s="11"/>
      <c r="J15" s="11"/>
      <c r="K15" s="11"/>
      <c r="L15" s="11"/>
      <c r="M15" s="11"/>
      <c r="N15" s="11"/>
      <c r="O15" s="11"/>
      <c r="P15" s="13">
        <f>SUM(D15:O15)</f>
        <v>3900</v>
      </c>
    </row>
    <row r="16" spans="1:33" x14ac:dyDescent="0.3">
      <c r="A16" s="5"/>
      <c r="B16" s="6"/>
      <c r="C16" s="6"/>
      <c r="D16" s="2"/>
      <c r="E16" s="2"/>
      <c r="F16" s="2"/>
      <c r="G16" s="3"/>
      <c r="H16" s="3"/>
      <c r="I16" s="3"/>
      <c r="J16" s="3"/>
      <c r="K16" s="3"/>
      <c r="L16" s="3"/>
      <c r="M16" s="3"/>
      <c r="N16" s="3"/>
      <c r="O16" s="3"/>
      <c r="P16" s="4"/>
      <c r="U16" s="29" t="s">
        <v>32</v>
      </c>
    </row>
    <row r="17" spans="1:35" x14ac:dyDescent="0.3">
      <c r="A17" s="5"/>
      <c r="B17" s="9"/>
      <c r="C17" s="9"/>
      <c r="D17" s="9"/>
      <c r="E17" s="9"/>
      <c r="F17" s="2" t="str">
        <f>A10</f>
        <v>Indicador 1.1: Faturamento Total</v>
      </c>
      <c r="G17" s="3"/>
      <c r="H17" s="3"/>
      <c r="I17" s="3"/>
      <c r="J17" s="3"/>
      <c r="K17" s="3"/>
      <c r="L17" s="3" t="str">
        <f>A14</f>
        <v>Indicador 1.2: Lucro Total</v>
      </c>
      <c r="M17" s="3"/>
      <c r="N17" s="3"/>
      <c r="O17" s="3"/>
      <c r="P17" s="4"/>
      <c r="U17" s="29" t="s">
        <v>18</v>
      </c>
      <c r="V17" s="29" t="s">
        <v>19</v>
      </c>
      <c r="X17" s="29" t="s">
        <v>24</v>
      </c>
      <c r="Y17" s="29" t="s">
        <v>25</v>
      </c>
      <c r="AA17" s="29" t="s">
        <v>26</v>
      </c>
      <c r="AE17" s="29" t="s">
        <v>29</v>
      </c>
      <c r="AF17" s="52">
        <f ca="1">IF('Objetivos e Metas (2)'!C14="","",'Objetivos e Metas (2)'!C14)</f>
        <v>12700</v>
      </c>
      <c r="AG17" s="52"/>
    </row>
    <row r="18" spans="1:35" x14ac:dyDescent="0.3">
      <c r="A18" s="28" t="s">
        <v>62</v>
      </c>
      <c r="B18" s="9"/>
      <c r="C18" s="9"/>
      <c r="D18" s="9"/>
      <c r="E18" s="9"/>
      <c r="F18" s="9"/>
      <c r="G18" s="3"/>
      <c r="H18" s="3"/>
      <c r="I18" s="3"/>
      <c r="J18" s="3"/>
      <c r="K18" s="3"/>
      <c r="L18" s="3"/>
      <c r="M18" s="3"/>
      <c r="N18" s="3"/>
      <c r="O18" s="3"/>
      <c r="P18" s="4"/>
      <c r="U18" s="29" t="s">
        <v>20</v>
      </c>
      <c r="V18" s="30">
        <f ca="1">Y19</f>
        <v>7620</v>
      </c>
      <c r="Y18" s="30">
        <f ca="1">SUM(Y19:Y22)</f>
        <v>12700</v>
      </c>
      <c r="AA18" s="29" t="s">
        <v>27</v>
      </c>
      <c r="AB18" s="29" t="s">
        <v>28</v>
      </c>
      <c r="AE18" s="29" t="s">
        <v>30</v>
      </c>
      <c r="AF18" s="52">
        <f ca="1">IF('Objetivos e Metas (2)'!C15="","",'Objetivos e Metas (2)'!C15)</f>
        <v>3900</v>
      </c>
      <c r="AG18" s="52"/>
    </row>
    <row r="19" spans="1:35" x14ac:dyDescent="0.3">
      <c r="A19" s="5"/>
      <c r="B19" s="9"/>
      <c r="C19" s="9"/>
      <c r="D19" s="9"/>
      <c r="E19" s="9"/>
      <c r="F19" s="9"/>
      <c r="G19" s="3"/>
      <c r="H19" s="3"/>
      <c r="I19" s="3"/>
      <c r="J19" s="3"/>
      <c r="K19" s="3"/>
      <c r="L19" s="3"/>
      <c r="M19" s="3"/>
      <c r="N19" s="3"/>
      <c r="O19" s="3"/>
      <c r="P19" s="4"/>
      <c r="U19" s="29" t="s">
        <v>21</v>
      </c>
      <c r="V19" s="30">
        <f ca="1">Y20</f>
        <v>2540</v>
      </c>
      <c r="X19" s="29" t="s">
        <v>20</v>
      </c>
      <c r="Y19" s="30">
        <f ca="1">'Objetivos e Metas (2)'!$AF$17*Z19</f>
        <v>7620</v>
      </c>
      <c r="Z19" s="31">
        <v>0.6</v>
      </c>
      <c r="AA19" s="30">
        <v>0</v>
      </c>
      <c r="AB19" s="30">
        <f ca="1">IF('Objetivos e Metas (2)'!AF18&gt;='Objetivos e Metas (2)'!AF17,0.03,0)</f>
        <v>0</v>
      </c>
    </row>
    <row r="20" spans="1:35" x14ac:dyDescent="0.3">
      <c r="A20" s="5"/>
      <c r="B20" s="9"/>
      <c r="C20" s="9"/>
      <c r="D20" s="9"/>
      <c r="E20" s="9"/>
      <c r="F20" s="9"/>
      <c r="G20" s="3"/>
      <c r="H20" s="3"/>
      <c r="I20" s="3"/>
      <c r="J20" s="3"/>
      <c r="K20" s="3"/>
      <c r="L20" s="3"/>
      <c r="M20" s="3"/>
      <c r="N20" s="3"/>
      <c r="O20" s="3"/>
      <c r="P20" s="4"/>
      <c r="U20" s="29" t="s">
        <v>22</v>
      </c>
      <c r="V20" s="30">
        <f ca="1">Y21</f>
        <v>1270</v>
      </c>
      <c r="X20" s="29" t="s">
        <v>21</v>
      </c>
      <c r="Y20" s="30">
        <f ca="1">'Objetivos e Metas (2)'!$AF$17*Z20</f>
        <v>2540</v>
      </c>
      <c r="Z20" s="31">
        <v>0.2</v>
      </c>
      <c r="AA20" s="30">
        <f ca="1">IF(Y18=0,"",IF('Objetivos e Metas (2)'!AF18&gt;'Objetivos e Metas (2)'!AF17,-COS(PI()*ABS('Objetivos e Metas (2)'!AF17/Y18)),-COS(PI()*ABS('Objetivos e Metas (2)'!AF18/Y18))))</f>
        <v>-0.56962972587985716</v>
      </c>
      <c r="AB20" s="30">
        <f ca="1">IF(Y18=0,"",IF('Objetivos e Metas (2)'!AF18&gt;='Objetivos e Metas (2)'!AF17,SIN(PI()*ABS('Objetivos e Metas (2)'!AF17/Y18)),SIN(PI()*ABS('Objetivos e Metas (2)'!AF18/Y18))))</f>
        <v>0.82190143897795842</v>
      </c>
    </row>
    <row r="21" spans="1:35" x14ac:dyDescent="0.3">
      <c r="A21" s="5"/>
      <c r="B21" s="9"/>
      <c r="C21" s="9"/>
      <c r="D21" s="9"/>
      <c r="E21" s="9"/>
      <c r="F21" s="9"/>
      <c r="G21" s="3"/>
      <c r="H21" s="3"/>
      <c r="I21" s="3"/>
      <c r="J21" s="3"/>
      <c r="K21" s="3"/>
      <c r="L21" s="3"/>
      <c r="M21" s="3"/>
      <c r="N21" s="3"/>
      <c r="O21" s="3"/>
      <c r="P21" s="4"/>
      <c r="U21" s="29" t="s">
        <v>23</v>
      </c>
      <c r="V21" s="30">
        <f ca="1">Y22</f>
        <v>1270</v>
      </c>
      <c r="X21" s="29" t="s">
        <v>22</v>
      </c>
      <c r="Y21" s="30">
        <f ca="1">'Objetivos e Metas (2)'!$AF$17*Z21</f>
        <v>1270</v>
      </c>
      <c r="Z21" s="31">
        <v>0.1</v>
      </c>
    </row>
    <row r="22" spans="1:35" ht="40.5" customHeight="1" x14ac:dyDescent="0.3">
      <c r="A22" s="5"/>
      <c r="B22" s="9"/>
      <c r="C22" s="9"/>
      <c r="D22" s="9"/>
      <c r="E22" s="9"/>
      <c r="F22" s="9"/>
      <c r="X22" s="29" t="s">
        <v>23</v>
      </c>
      <c r="Y22" s="30">
        <f ca="1">'Objetivos e Metas (2)'!$AF$17*Z22</f>
        <v>1270</v>
      </c>
      <c r="Z22" s="31">
        <v>0.1</v>
      </c>
    </row>
    <row r="23" spans="1:35" s="18" customFormat="1" ht="5.25" customHeight="1" x14ac:dyDescent="0.3">
      <c r="A23" s="21"/>
      <c r="B23" s="21"/>
      <c r="C23" s="21"/>
      <c r="D23" s="21"/>
      <c r="E23" s="21"/>
      <c r="F23" s="21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35"/>
      <c r="S23" s="42"/>
      <c r="T23" s="33"/>
      <c r="U23" s="29"/>
      <c r="V23" s="29"/>
      <c r="W23" s="29"/>
      <c r="X23" s="29"/>
      <c r="Y23" s="29"/>
      <c r="Z23" s="29"/>
      <c r="AA23" s="29"/>
      <c r="AB23" s="29"/>
      <c r="AC23" s="29"/>
      <c r="AD23" s="32"/>
      <c r="AE23" s="32"/>
      <c r="AF23" s="32"/>
      <c r="AG23" s="32"/>
      <c r="AH23" s="32"/>
      <c r="AI23" s="32"/>
    </row>
    <row r="24" spans="1:35" ht="24.75" customHeight="1" thickBot="1" x14ac:dyDescent="0.35"/>
    <row r="25" spans="1:35" ht="50.25" customHeight="1" thickBot="1" x14ac:dyDescent="0.35">
      <c r="A25" s="36" t="s">
        <v>137</v>
      </c>
      <c r="B25" s="56" t="s">
        <v>54</v>
      </c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</row>
    <row r="27" spans="1:35" x14ac:dyDescent="0.3">
      <c r="C27" s="38" t="s">
        <v>61</v>
      </c>
      <c r="D27" s="38" t="s">
        <v>1</v>
      </c>
      <c r="E27" s="38" t="s">
        <v>2</v>
      </c>
      <c r="F27" s="38" t="s">
        <v>3</v>
      </c>
      <c r="G27" s="38" t="s">
        <v>4</v>
      </c>
      <c r="H27" s="38" t="s">
        <v>5</v>
      </c>
      <c r="I27" s="38" t="s">
        <v>6</v>
      </c>
      <c r="J27" s="38" t="s">
        <v>7</v>
      </c>
      <c r="K27" s="38" t="s">
        <v>8</v>
      </c>
      <c r="L27" s="38" t="s">
        <v>9</v>
      </c>
      <c r="M27" s="38" t="s">
        <v>10</v>
      </c>
      <c r="N27" s="38" t="s">
        <v>11</v>
      </c>
      <c r="O27" s="38" t="s">
        <v>12</v>
      </c>
      <c r="P27" s="38" t="s">
        <v>14</v>
      </c>
    </row>
    <row r="28" spans="1:35" ht="15" customHeight="1" x14ac:dyDescent="0.3">
      <c r="A28" s="53" t="s">
        <v>55</v>
      </c>
      <c r="B28" s="37" t="s">
        <v>13</v>
      </c>
      <c r="C28" s="25">
        <f ca="1">SUMIF($D$103:$O$103,"&lt;="&amp;TODAY(),D28:O28)</f>
        <v>62500</v>
      </c>
      <c r="D28" s="11">
        <v>4500</v>
      </c>
      <c r="E28" s="11">
        <v>4500</v>
      </c>
      <c r="F28" s="11">
        <v>5000</v>
      </c>
      <c r="G28" s="11">
        <v>5000</v>
      </c>
      <c r="H28" s="11">
        <v>5500</v>
      </c>
      <c r="I28" s="11">
        <v>5500</v>
      </c>
      <c r="J28" s="11">
        <v>6000</v>
      </c>
      <c r="K28" s="11">
        <v>6000</v>
      </c>
      <c r="L28" s="11">
        <v>6500</v>
      </c>
      <c r="M28" s="11">
        <v>7000</v>
      </c>
      <c r="N28" s="11">
        <v>7000</v>
      </c>
      <c r="O28" s="11">
        <v>7500</v>
      </c>
      <c r="P28" s="12">
        <f>SUM(D28:O28)</f>
        <v>70000</v>
      </c>
      <c r="U28" s="29" t="s">
        <v>33</v>
      </c>
    </row>
    <row r="29" spans="1:35" x14ac:dyDescent="0.3">
      <c r="A29" s="53"/>
      <c r="B29" s="37" t="s">
        <v>0</v>
      </c>
      <c r="C29" s="25">
        <f ca="1">SUMIF($D$103:$O$103,"&lt;="&amp;TODAY(),D29:O29)</f>
        <v>8000</v>
      </c>
      <c r="D29" s="11">
        <v>5000</v>
      </c>
      <c r="E29" s="11">
        <v>3000</v>
      </c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3">
        <f>SUM(D29:O29)</f>
        <v>8000</v>
      </c>
      <c r="U29" s="29" t="s">
        <v>18</v>
      </c>
      <c r="V29" s="29" t="s">
        <v>19</v>
      </c>
      <c r="X29" s="29" t="s">
        <v>24</v>
      </c>
      <c r="Y29" s="29" t="s">
        <v>25</v>
      </c>
      <c r="AA29" s="29" t="s">
        <v>26</v>
      </c>
      <c r="AE29" s="29" t="s">
        <v>29</v>
      </c>
      <c r="AF29" s="52">
        <f ca="1">IF('Objetivos e Metas (2)'!C28="","",'Objetivos e Metas (2)'!C28)</f>
        <v>62500</v>
      </c>
      <c r="AG29" s="52"/>
    </row>
    <row r="30" spans="1:35" x14ac:dyDescent="0.3">
      <c r="U30" s="29" t="s">
        <v>20</v>
      </c>
      <c r="V30" s="30">
        <f ca="1">Y31</f>
        <v>37500</v>
      </c>
      <c r="Y30" s="30">
        <f ca="1">SUM(Y31:Y34)</f>
        <v>62500</v>
      </c>
      <c r="AA30" s="29" t="s">
        <v>27</v>
      </c>
      <c r="AB30" s="29" t="s">
        <v>28</v>
      </c>
      <c r="AE30" s="29" t="s">
        <v>30</v>
      </c>
      <c r="AF30" s="52">
        <f ca="1">IF('Objetivos e Metas (2)'!C29="","",'Objetivos e Metas (2)'!C29)</f>
        <v>8000</v>
      </c>
      <c r="AG30" s="52"/>
    </row>
    <row r="31" spans="1:35" x14ac:dyDescent="0.3">
      <c r="C31" s="38" t="s">
        <v>61</v>
      </c>
      <c r="D31" s="38" t="s">
        <v>1</v>
      </c>
      <c r="E31" s="38" t="s">
        <v>2</v>
      </c>
      <c r="F31" s="38" t="s">
        <v>3</v>
      </c>
      <c r="G31" s="38" t="s">
        <v>4</v>
      </c>
      <c r="H31" s="38" t="s">
        <v>5</v>
      </c>
      <c r="I31" s="38" t="s">
        <v>6</v>
      </c>
      <c r="J31" s="38" t="s">
        <v>7</v>
      </c>
      <c r="K31" s="38" t="s">
        <v>8</v>
      </c>
      <c r="L31" s="38" t="s">
        <v>9</v>
      </c>
      <c r="M31" s="38" t="s">
        <v>10</v>
      </c>
      <c r="N31" s="38" t="s">
        <v>11</v>
      </c>
      <c r="O31" s="38" t="s">
        <v>12</v>
      </c>
      <c r="P31" s="38" t="s">
        <v>14</v>
      </c>
      <c r="U31" s="29" t="s">
        <v>21</v>
      </c>
      <c r="V31" s="30">
        <f ca="1">Y32</f>
        <v>12500</v>
      </c>
      <c r="X31" s="29" t="s">
        <v>20</v>
      </c>
      <c r="Y31" s="30">
        <f ca="1">'Objetivos e Metas (2)'!$AF$29*Z31</f>
        <v>37500</v>
      </c>
      <c r="Z31" s="31">
        <v>0.6</v>
      </c>
      <c r="AA31" s="30">
        <v>0</v>
      </c>
      <c r="AB31" s="30">
        <f ca="1">IF('Objetivos e Metas (2)'!AF30&gt;='Objetivos e Metas (2)'!AF29,0.03,0)</f>
        <v>0</v>
      </c>
    </row>
    <row r="32" spans="1:35" x14ac:dyDescent="0.3">
      <c r="A32" s="53" t="s">
        <v>56</v>
      </c>
      <c r="B32" s="37" t="s">
        <v>13</v>
      </c>
      <c r="C32" s="25">
        <f ca="1">SUMIF($D$103:$O$103,"&lt;="&amp;TODAY(),D32:O32)</f>
        <v>2700</v>
      </c>
      <c r="D32" s="14">
        <v>800</v>
      </c>
      <c r="E32" s="14">
        <v>900</v>
      </c>
      <c r="F32" s="14">
        <v>1000</v>
      </c>
      <c r="G32" s="14"/>
      <c r="H32" s="14"/>
      <c r="I32" s="14"/>
      <c r="J32" s="14"/>
      <c r="K32" s="14"/>
      <c r="L32" s="14"/>
      <c r="M32" s="14"/>
      <c r="N32" s="14"/>
      <c r="O32" s="14"/>
      <c r="P32" s="15">
        <f>SUM(D32:O32)</f>
        <v>2700</v>
      </c>
      <c r="U32" s="29" t="s">
        <v>22</v>
      </c>
      <c r="V32" s="30">
        <f ca="1">Y33</f>
        <v>6250</v>
      </c>
      <c r="X32" s="29" t="s">
        <v>21</v>
      </c>
      <c r="Y32" s="30">
        <f ca="1">'Objetivos e Metas (2)'!$AF$29*Z32</f>
        <v>12500</v>
      </c>
      <c r="Z32" s="31">
        <v>0.2</v>
      </c>
      <c r="AA32" s="30">
        <f ca="1">IF(Y30=0,"",IF('Objetivos e Metas (2)'!AF30&gt;'Objetivos e Metas (2)'!AF29,-COS(PI()*ABS('Objetivos e Metas (2)'!AF29/Y30)),-COS(PI()*ABS('Objetivos e Metas (2)'!AF30/Y30))))</f>
        <v>-0.92023184736587038</v>
      </c>
      <c r="AB32" s="30">
        <f ca="1">IF(Y30=0,"",IF('Objetivos e Metas (2)'!AF30&gt;='Objetivos e Metas (2)'!AF29,SIN(PI()*ABS('Objetivos e Metas (2)'!AF29/Y30)),SIN(PI()*ABS('Objetivos e Metas (2)'!AF30/Y30))))</f>
        <v>0.39137366683720243</v>
      </c>
    </row>
    <row r="33" spans="1:35" x14ac:dyDescent="0.3">
      <c r="A33" s="53"/>
      <c r="B33" s="37" t="s">
        <v>0</v>
      </c>
      <c r="C33" s="25">
        <f ca="1">SUMIF($D$103:$O$103,"&lt;="&amp;TODAY(),D33:O33)</f>
        <v>1690</v>
      </c>
      <c r="D33" s="14">
        <v>789</v>
      </c>
      <c r="E33" s="14">
        <v>901</v>
      </c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6">
        <f>SUM(D33:O33)</f>
        <v>1690</v>
      </c>
      <c r="U33" s="29" t="s">
        <v>23</v>
      </c>
      <c r="V33" s="30">
        <f ca="1">Y34</f>
        <v>6250</v>
      </c>
      <c r="X33" s="29" t="s">
        <v>22</v>
      </c>
      <c r="Y33" s="30">
        <f ca="1">'Objetivos e Metas (2)'!$AF$29*Z33</f>
        <v>6250</v>
      </c>
      <c r="Z33" s="31">
        <v>0.1</v>
      </c>
    </row>
    <row r="34" spans="1:35" s="6" customFormat="1" x14ac:dyDescent="0.3">
      <c r="A34" s="5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8"/>
      <c r="Q34" s="9"/>
      <c r="R34" s="27"/>
      <c r="S34" s="42"/>
      <c r="T34" s="33"/>
      <c r="U34" s="29"/>
      <c r="V34" s="29"/>
      <c r="W34" s="29"/>
      <c r="X34" s="29" t="s">
        <v>23</v>
      </c>
      <c r="Y34" s="30">
        <f ca="1">'Objetivos e Metas (2)'!$AF$29*Z34</f>
        <v>6250</v>
      </c>
      <c r="Z34" s="31">
        <v>0.1</v>
      </c>
      <c r="AA34" s="29"/>
      <c r="AB34" s="29"/>
      <c r="AC34" s="29"/>
      <c r="AD34" s="33"/>
      <c r="AE34" s="33"/>
      <c r="AF34" s="33"/>
      <c r="AG34" s="33"/>
      <c r="AH34" s="33"/>
      <c r="AI34" s="33"/>
    </row>
    <row r="35" spans="1:35" s="6" customFormat="1" x14ac:dyDescent="0.3">
      <c r="A35" s="5"/>
      <c r="D35" s="7"/>
      <c r="E35" s="7"/>
      <c r="F35" s="2" t="str">
        <f>A28</f>
        <v>Indicador 2.1: Escrever indicador 2.1</v>
      </c>
      <c r="G35" s="3"/>
      <c r="H35" s="3"/>
      <c r="I35" s="3"/>
      <c r="J35" s="3"/>
      <c r="K35" s="3"/>
      <c r="L35" s="3" t="str">
        <f>A32</f>
        <v>Indicador 2.2: Escrever indicador 2.2</v>
      </c>
      <c r="M35" s="7"/>
      <c r="N35" s="7"/>
      <c r="O35" s="7"/>
      <c r="P35" s="8"/>
      <c r="Q35" s="9"/>
      <c r="R35" s="27"/>
      <c r="S35" s="42"/>
      <c r="T35" s="33"/>
      <c r="U35" s="29"/>
      <c r="V35" s="30"/>
      <c r="W35" s="29"/>
      <c r="X35" s="29"/>
      <c r="Y35" s="29"/>
      <c r="Z35" s="29"/>
      <c r="AA35" s="29"/>
      <c r="AB35" s="29"/>
      <c r="AC35" s="29"/>
      <c r="AD35" s="33"/>
      <c r="AE35" s="33"/>
      <c r="AF35" s="33"/>
      <c r="AG35" s="33"/>
      <c r="AH35" s="33"/>
      <c r="AI35" s="33"/>
    </row>
    <row r="36" spans="1:35" s="6" customFormat="1" x14ac:dyDescent="0.3">
      <c r="A36" s="5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8"/>
      <c r="Q36" s="9"/>
      <c r="R36" s="27"/>
      <c r="S36" s="42"/>
      <c r="T36" s="33"/>
      <c r="U36" s="29"/>
      <c r="V36" s="29"/>
      <c r="W36" s="29"/>
      <c r="X36" s="29"/>
      <c r="Y36" s="29"/>
      <c r="Z36" s="29"/>
      <c r="AA36" s="29"/>
      <c r="AB36" s="29"/>
      <c r="AC36" s="29"/>
      <c r="AD36" s="33"/>
      <c r="AE36" s="33"/>
      <c r="AF36" s="33"/>
      <c r="AG36" s="33"/>
      <c r="AH36" s="33"/>
      <c r="AI36" s="33"/>
    </row>
    <row r="37" spans="1:35" s="6" customFormat="1" x14ac:dyDescent="0.3">
      <c r="A37" s="5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8"/>
      <c r="Q37" s="9"/>
      <c r="R37" s="27"/>
      <c r="S37" s="42"/>
      <c r="T37" s="33"/>
      <c r="U37" s="29" t="s">
        <v>34</v>
      </c>
      <c r="V37" s="29"/>
      <c r="W37" s="29"/>
      <c r="X37" s="29"/>
      <c r="Y37" s="29"/>
      <c r="Z37" s="29"/>
      <c r="AA37" s="29"/>
      <c r="AB37" s="29"/>
      <c r="AC37" s="29"/>
      <c r="AD37" s="33"/>
      <c r="AE37" s="33"/>
      <c r="AF37" s="33"/>
      <c r="AG37" s="33"/>
      <c r="AH37" s="33"/>
      <c r="AI37" s="33"/>
    </row>
    <row r="38" spans="1:35" s="6" customFormat="1" x14ac:dyDescent="0.3">
      <c r="A38" s="5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8"/>
      <c r="Q38" s="9"/>
      <c r="R38" s="27"/>
      <c r="S38" s="42"/>
      <c r="T38" s="33"/>
      <c r="U38" s="29" t="s">
        <v>18</v>
      </c>
      <c r="V38" s="29" t="s">
        <v>19</v>
      </c>
      <c r="W38" s="29"/>
      <c r="X38" s="29" t="s">
        <v>24</v>
      </c>
      <c r="Y38" s="29" t="s">
        <v>25</v>
      </c>
      <c r="Z38" s="29"/>
      <c r="AA38" s="29" t="s">
        <v>26</v>
      </c>
      <c r="AB38" s="29"/>
      <c r="AC38" s="29"/>
      <c r="AD38" s="33"/>
      <c r="AE38" s="29" t="s">
        <v>29</v>
      </c>
      <c r="AF38" s="52">
        <f ca="1">IF('Objetivos e Metas (2)'!C32="","",'Objetivos e Metas (2)'!C32)</f>
        <v>2700</v>
      </c>
      <c r="AG38" s="52"/>
      <c r="AH38" s="33"/>
      <c r="AI38" s="33"/>
    </row>
    <row r="39" spans="1:35" s="6" customFormat="1" x14ac:dyDescent="0.3">
      <c r="A39" s="5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8"/>
      <c r="Q39" s="9"/>
      <c r="R39" s="27"/>
      <c r="S39" s="42"/>
      <c r="T39" s="33"/>
      <c r="U39" s="29" t="s">
        <v>20</v>
      </c>
      <c r="V39" s="30">
        <f ca="1">Y40</f>
        <v>1620</v>
      </c>
      <c r="W39" s="29"/>
      <c r="X39" s="29"/>
      <c r="Y39" s="30">
        <f ca="1">SUM(Y40:Y43)</f>
        <v>2700</v>
      </c>
      <c r="Z39" s="29"/>
      <c r="AA39" s="29" t="s">
        <v>27</v>
      </c>
      <c r="AB39" s="29" t="s">
        <v>28</v>
      </c>
      <c r="AC39" s="29"/>
      <c r="AD39" s="33"/>
      <c r="AE39" s="29" t="s">
        <v>30</v>
      </c>
      <c r="AF39" s="52">
        <f ca="1">IF('Objetivos e Metas (2)'!C33="","",'Objetivos e Metas (2)'!C33)</f>
        <v>1690</v>
      </c>
      <c r="AG39" s="52"/>
      <c r="AH39" s="33"/>
      <c r="AI39" s="33"/>
    </row>
    <row r="40" spans="1:35" ht="36.75" customHeight="1" x14ac:dyDescent="0.3">
      <c r="U40" s="29" t="s">
        <v>21</v>
      </c>
      <c r="V40" s="30">
        <f ca="1">Y41</f>
        <v>540</v>
      </c>
      <c r="X40" s="29" t="s">
        <v>20</v>
      </c>
      <c r="Y40" s="30">
        <f ca="1">'Objetivos e Metas (2)'!$AF$38*Z40</f>
        <v>1620</v>
      </c>
      <c r="Z40" s="31">
        <v>0.6</v>
      </c>
      <c r="AA40" s="30">
        <v>0</v>
      </c>
      <c r="AB40" s="30">
        <f ca="1">IF('Objetivos e Metas (2)'!AF39&gt;='Objetivos e Metas (2)'!AF38,0.03,0)</f>
        <v>0</v>
      </c>
    </row>
    <row r="41" spans="1:35" s="18" customFormat="1" ht="7.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26"/>
      <c r="S41" s="42"/>
      <c r="T41" s="33"/>
      <c r="U41" s="29" t="s">
        <v>22</v>
      </c>
      <c r="V41" s="30">
        <f ca="1">Y42</f>
        <v>270</v>
      </c>
      <c r="W41" s="29"/>
      <c r="X41" s="29" t="s">
        <v>21</v>
      </c>
      <c r="Y41" s="30">
        <f ca="1">'Objetivos e Metas (2)'!$AF$38*Z41</f>
        <v>540</v>
      </c>
      <c r="Z41" s="31">
        <v>0.2</v>
      </c>
      <c r="AA41" s="30">
        <f ca="1">IF(Y39=0,"",IF('Objetivos e Metas (2)'!AF39&gt;'Objetivos e Metas (2)'!AF38,-COS(PI()*ABS('Objetivos e Metas (2)'!AF38/Y39)),-COS(PI()*ABS('Objetivos e Metas (2)'!AF39/Y39))))</f>
        <v>0.38536926614244821</v>
      </c>
      <c r="AB41" s="30">
        <f ca="1">IF(Y39=0,"",IF('Objetivos e Metas (2)'!AF39&gt;='Objetivos e Metas (2)'!AF38,SIN(PI()*ABS('Objetivos e Metas (2)'!AF38/Y39)),SIN(PI()*ABS('Objetivos e Metas (2)'!AF39/Y39))))</f>
        <v>0.92276244435544241</v>
      </c>
      <c r="AC41" s="29"/>
      <c r="AD41" s="32"/>
      <c r="AE41" s="32"/>
      <c r="AF41" s="32"/>
      <c r="AG41" s="32"/>
      <c r="AH41" s="32"/>
      <c r="AI41" s="32"/>
    </row>
    <row r="42" spans="1:35" ht="27.75" customHeight="1" thickBot="1" x14ac:dyDescent="0.35">
      <c r="U42" s="29" t="s">
        <v>23</v>
      </c>
      <c r="V42" s="30">
        <f ca="1">Y43</f>
        <v>270</v>
      </c>
      <c r="X42" s="29" t="s">
        <v>22</v>
      </c>
      <c r="Y42" s="30">
        <f ca="1">'Objetivos e Metas (2)'!$AF$38*Z42</f>
        <v>270</v>
      </c>
      <c r="Z42" s="31">
        <v>0.1</v>
      </c>
    </row>
    <row r="43" spans="1:35" ht="59.25" customHeight="1" thickBot="1" x14ac:dyDescent="0.35">
      <c r="A43" s="36" t="s">
        <v>64</v>
      </c>
      <c r="B43" s="56" t="s">
        <v>48</v>
      </c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X43" s="29" t="s">
        <v>23</v>
      </c>
      <c r="Y43" s="30">
        <f ca="1">'Objetivos e Metas (2)'!$AF$38*Z43</f>
        <v>270</v>
      </c>
      <c r="Z43" s="31">
        <v>0.1</v>
      </c>
    </row>
    <row r="45" spans="1:35" x14ac:dyDescent="0.3">
      <c r="C45" s="38" t="s">
        <v>61</v>
      </c>
      <c r="D45" s="38" t="s">
        <v>1</v>
      </c>
      <c r="E45" s="38" t="s">
        <v>2</v>
      </c>
      <c r="F45" s="38" t="s">
        <v>3</v>
      </c>
      <c r="G45" s="38" t="s">
        <v>4</v>
      </c>
      <c r="H45" s="38" t="s">
        <v>5</v>
      </c>
      <c r="I45" s="38" t="s">
        <v>6</v>
      </c>
      <c r="J45" s="38" t="s">
        <v>7</v>
      </c>
      <c r="K45" s="38" t="s">
        <v>8</v>
      </c>
      <c r="L45" s="38" t="s">
        <v>9</v>
      </c>
      <c r="M45" s="38" t="s">
        <v>10</v>
      </c>
      <c r="N45" s="38" t="s">
        <v>11</v>
      </c>
      <c r="O45" s="38" t="s">
        <v>12</v>
      </c>
      <c r="P45" s="38" t="s">
        <v>14</v>
      </c>
    </row>
    <row r="46" spans="1:35" ht="15" customHeight="1" x14ac:dyDescent="0.3">
      <c r="A46" s="53" t="s">
        <v>45</v>
      </c>
      <c r="B46" s="37" t="s">
        <v>13</v>
      </c>
      <c r="C46" s="11">
        <f ca="1">SUMIF($D$103:$O$103,"&lt;="&amp;TODAY(),D46:O46)</f>
        <v>21000</v>
      </c>
      <c r="D46" s="11">
        <v>10000</v>
      </c>
      <c r="E46" s="11">
        <v>11000</v>
      </c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2">
        <f>SUM(D46:O46)</f>
        <v>21000</v>
      </c>
    </row>
    <row r="47" spans="1:35" x14ac:dyDescent="0.3">
      <c r="A47" s="53"/>
      <c r="B47" s="37" t="s">
        <v>0</v>
      </c>
      <c r="C47" s="11">
        <f ca="1">SUMIF($D$103:$O$103,"&lt;="&amp;TODAY(),D47:O47)</f>
        <v>22800</v>
      </c>
      <c r="D47" s="11">
        <v>12000</v>
      </c>
      <c r="E47" s="11">
        <v>10800</v>
      </c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3">
        <f>SUM(D47:O47)</f>
        <v>22800</v>
      </c>
    </row>
    <row r="49" spans="1:38" x14ac:dyDescent="0.3">
      <c r="C49" s="38" t="s">
        <v>61</v>
      </c>
      <c r="D49" s="38" t="s">
        <v>1</v>
      </c>
      <c r="E49" s="38" t="s">
        <v>2</v>
      </c>
      <c r="F49" s="38" t="s">
        <v>3</v>
      </c>
      <c r="G49" s="38" t="s">
        <v>4</v>
      </c>
      <c r="H49" s="38" t="s">
        <v>5</v>
      </c>
      <c r="I49" s="38" t="s">
        <v>6</v>
      </c>
      <c r="J49" s="38" t="s">
        <v>7</v>
      </c>
      <c r="K49" s="38" t="s">
        <v>8</v>
      </c>
      <c r="L49" s="38" t="s">
        <v>9</v>
      </c>
      <c r="M49" s="38" t="s">
        <v>10</v>
      </c>
      <c r="N49" s="38" t="s">
        <v>11</v>
      </c>
      <c r="O49" s="38" t="s">
        <v>12</v>
      </c>
      <c r="P49" s="38" t="s">
        <v>14</v>
      </c>
    </row>
    <row r="50" spans="1:38" x14ac:dyDescent="0.3">
      <c r="A50" s="53" t="s">
        <v>46</v>
      </c>
      <c r="B50" s="37" t="s">
        <v>13</v>
      </c>
      <c r="C50" s="11">
        <f ca="1">SUMIF($D$103:$O$103,"&lt;="&amp;TODAY(),D50:O50)</f>
        <v>22</v>
      </c>
      <c r="D50" s="14">
        <v>10</v>
      </c>
      <c r="E50" s="14">
        <v>12</v>
      </c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5">
        <f>SUM(D50:O50)</f>
        <v>22</v>
      </c>
      <c r="U50" s="29" t="s">
        <v>35</v>
      </c>
    </row>
    <row r="51" spans="1:38" x14ac:dyDescent="0.3">
      <c r="A51" s="53"/>
      <c r="B51" s="37" t="s">
        <v>0</v>
      </c>
      <c r="C51" s="11">
        <f ca="1">SUMIF($D$103:$O$103,"&lt;="&amp;TODAY(),D51:O51)</f>
        <v>23</v>
      </c>
      <c r="D51" s="14">
        <v>12</v>
      </c>
      <c r="E51" s="14">
        <v>11</v>
      </c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6">
        <f>SUM(D51:O51)</f>
        <v>23</v>
      </c>
      <c r="U51" s="29" t="s">
        <v>18</v>
      </c>
      <c r="V51" s="29" t="s">
        <v>19</v>
      </c>
      <c r="X51" s="29" t="s">
        <v>24</v>
      </c>
      <c r="Y51" s="29" t="s">
        <v>25</v>
      </c>
      <c r="AA51" s="29" t="s">
        <v>26</v>
      </c>
      <c r="AD51" s="29" t="s">
        <v>29</v>
      </c>
      <c r="AE51" s="52">
        <f ca="1">IF('Objetivos e Metas (2)'!C46="","",'Objetivos e Metas (2)'!C46)</f>
        <v>21000</v>
      </c>
      <c r="AF51" s="52"/>
    </row>
    <row r="52" spans="1:38" s="6" customFormat="1" x14ac:dyDescent="0.3">
      <c r="A52" s="5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8"/>
      <c r="Q52" s="9"/>
      <c r="R52" s="27"/>
      <c r="S52" s="42"/>
      <c r="T52" s="33"/>
      <c r="U52" s="29" t="s">
        <v>20</v>
      </c>
      <c r="V52" s="30">
        <f ca="1">Y53</f>
        <v>12600</v>
      </c>
      <c r="W52" s="29"/>
      <c r="X52" s="29"/>
      <c r="Y52" s="30">
        <f ca="1">SUM(Y53:Y56)</f>
        <v>21000</v>
      </c>
      <c r="Z52" s="29"/>
      <c r="AA52" s="29" t="s">
        <v>27</v>
      </c>
      <c r="AB52" s="29" t="s">
        <v>28</v>
      </c>
      <c r="AC52" s="29"/>
      <c r="AD52" s="29" t="s">
        <v>30</v>
      </c>
      <c r="AE52" s="52">
        <f ca="1">IF('Objetivos e Metas (2)'!C47="","",'Objetivos e Metas (2)'!C47)</f>
        <v>22800</v>
      </c>
      <c r="AF52" s="52"/>
      <c r="AG52" s="29"/>
      <c r="AH52" s="29"/>
      <c r="AI52" s="29"/>
      <c r="AJ52" s="17"/>
      <c r="AK52" s="17"/>
      <c r="AL52" s="17"/>
    </row>
    <row r="53" spans="1:38" s="6" customFormat="1" x14ac:dyDescent="0.3">
      <c r="A53" s="5"/>
      <c r="D53" s="7"/>
      <c r="E53" s="7"/>
      <c r="F53" s="2" t="str">
        <f>A46</f>
        <v>Indicador 3.1: 123</v>
      </c>
      <c r="G53" s="3"/>
      <c r="H53" s="3"/>
      <c r="I53" s="3"/>
      <c r="J53" s="3"/>
      <c r="K53" s="3"/>
      <c r="L53" s="3" t="str">
        <f>A50</f>
        <v>Indicador 3.2: 456</v>
      </c>
      <c r="M53" s="7"/>
      <c r="N53" s="7"/>
      <c r="O53" s="7"/>
      <c r="P53" s="8"/>
      <c r="Q53" s="9"/>
      <c r="R53" s="27"/>
      <c r="S53" s="42"/>
      <c r="T53" s="33"/>
      <c r="U53" s="29" t="s">
        <v>21</v>
      </c>
      <c r="V53" s="30">
        <f ca="1">Y54</f>
        <v>4200</v>
      </c>
      <c r="W53" s="29"/>
      <c r="X53" s="29" t="s">
        <v>20</v>
      </c>
      <c r="Y53" s="30">
        <f ca="1">'Objetivos e Metas (2)'!$AE$51*Z53</f>
        <v>12600</v>
      </c>
      <c r="Z53" s="31">
        <v>0.6</v>
      </c>
      <c r="AA53" s="30">
        <v>0</v>
      </c>
      <c r="AB53" s="30">
        <f ca="1">IF('Objetivos e Metas (2)'!AE52&gt;='Objetivos e Metas (2)'!AE51,0.03,0)</f>
        <v>0.03</v>
      </c>
      <c r="AC53" s="29"/>
      <c r="AD53" s="33"/>
      <c r="AE53" s="33"/>
      <c r="AF53" s="33"/>
      <c r="AG53" s="33"/>
      <c r="AH53" s="33"/>
      <c r="AI53" s="33"/>
    </row>
    <row r="54" spans="1:38" s="6" customFormat="1" ht="17.25" customHeight="1" x14ac:dyDescent="0.3">
      <c r="A54" s="5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8"/>
      <c r="Q54" s="9"/>
      <c r="R54" s="27"/>
      <c r="S54" s="42"/>
      <c r="T54" s="33"/>
      <c r="U54" s="29" t="s">
        <v>22</v>
      </c>
      <c r="V54" s="30">
        <f ca="1">Y55</f>
        <v>2100</v>
      </c>
      <c r="W54" s="29"/>
      <c r="X54" s="29" t="s">
        <v>21</v>
      </c>
      <c r="Y54" s="30">
        <f ca="1">'Objetivos e Metas (2)'!$AE$51*Z54</f>
        <v>4200</v>
      </c>
      <c r="Z54" s="31">
        <v>0.2</v>
      </c>
      <c r="AA54" s="30">
        <f ca="1">IF(Y52=0,"",IF('Objetivos e Metas (2)'!AE52&gt;'Objetivos e Metas (2)'!AE51,-COS(PI()*ABS('Objetivos e Metas (2)'!AE51/Y52)),-COS(PI()*ABS('Objetivos e Metas (2)'!AE52/Y52))))</f>
        <v>1</v>
      </c>
      <c r="AB54" s="30">
        <f ca="1">IF(Y52=0,"",IF('Objetivos e Metas (2)'!AE52&gt;='Objetivos e Metas (2)'!AE51,SIN(PI()*ABS('Objetivos e Metas (2)'!AE51/Y52)),SIN(PI()*ABS('Objetivos e Metas (2)'!AE52/Y52))))</f>
        <v>1.22514845490862E-16</v>
      </c>
      <c r="AC54" s="29"/>
      <c r="AD54" s="33"/>
      <c r="AE54" s="33"/>
      <c r="AF54" s="33"/>
      <c r="AG54" s="33"/>
      <c r="AH54" s="33"/>
      <c r="AI54" s="33"/>
    </row>
    <row r="55" spans="1:38" s="6" customFormat="1" x14ac:dyDescent="0.3">
      <c r="A55" s="5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8"/>
      <c r="Q55" s="9"/>
      <c r="R55" s="27"/>
      <c r="S55" s="42"/>
      <c r="T55" s="33"/>
      <c r="U55" s="29" t="s">
        <v>23</v>
      </c>
      <c r="V55" s="30">
        <f ca="1">Y56</f>
        <v>2100</v>
      </c>
      <c r="W55" s="29"/>
      <c r="X55" s="29" t="s">
        <v>22</v>
      </c>
      <c r="Y55" s="30">
        <f ca="1">'Objetivos e Metas (2)'!$AE$51*Z55</f>
        <v>2100</v>
      </c>
      <c r="Z55" s="31">
        <v>0.1</v>
      </c>
      <c r="AA55" s="29"/>
      <c r="AB55" s="29"/>
      <c r="AC55" s="29"/>
      <c r="AD55" s="33"/>
      <c r="AE55" s="33"/>
      <c r="AF55" s="33"/>
      <c r="AG55" s="33"/>
      <c r="AH55" s="33"/>
      <c r="AI55" s="33"/>
    </row>
    <row r="56" spans="1:38" s="6" customFormat="1" x14ac:dyDescent="0.3">
      <c r="A56" s="5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8"/>
      <c r="Q56" s="9"/>
      <c r="R56" s="27"/>
      <c r="S56" s="42"/>
      <c r="T56" s="33"/>
      <c r="U56" s="29"/>
      <c r="V56" s="29"/>
      <c r="W56" s="29"/>
      <c r="X56" s="29" t="s">
        <v>23</v>
      </c>
      <c r="Y56" s="30">
        <f ca="1">'Objetivos e Metas (2)'!$AE$51*Z56</f>
        <v>2100</v>
      </c>
      <c r="Z56" s="31">
        <v>0.1</v>
      </c>
      <c r="AA56" s="29"/>
      <c r="AB56" s="29"/>
      <c r="AC56" s="29"/>
      <c r="AD56" s="33"/>
      <c r="AE56" s="33"/>
      <c r="AF56" s="33"/>
      <c r="AG56" s="33"/>
      <c r="AH56" s="33"/>
      <c r="AI56" s="33"/>
    </row>
    <row r="57" spans="1:38" s="6" customFormat="1" x14ac:dyDescent="0.3">
      <c r="A57" s="5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8"/>
      <c r="Q57" s="9"/>
      <c r="R57" s="27"/>
      <c r="S57" s="42"/>
      <c r="T57" s="33"/>
      <c r="U57" s="29"/>
      <c r="V57" s="30"/>
      <c r="W57" s="29"/>
      <c r="X57" s="29"/>
      <c r="Y57" s="29"/>
      <c r="Z57" s="29"/>
      <c r="AA57" s="29"/>
      <c r="AB57" s="29"/>
      <c r="AC57" s="29"/>
      <c r="AD57" s="33"/>
      <c r="AE57" s="33"/>
      <c r="AF57" s="33"/>
      <c r="AG57" s="33"/>
      <c r="AH57" s="33"/>
      <c r="AI57" s="33"/>
    </row>
    <row r="58" spans="1:38" s="6" customFormat="1" ht="33.75" customHeight="1" x14ac:dyDescent="0.3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27"/>
      <c r="S58" s="42"/>
      <c r="T58" s="33"/>
      <c r="U58" s="29"/>
      <c r="V58" s="29"/>
      <c r="W58" s="29"/>
      <c r="X58" s="29"/>
      <c r="Y58" s="29"/>
      <c r="Z58" s="29"/>
      <c r="AA58" s="29"/>
      <c r="AB58" s="29"/>
      <c r="AC58" s="29"/>
      <c r="AD58" s="33"/>
      <c r="AE58" s="33"/>
      <c r="AF58" s="33"/>
      <c r="AG58" s="33"/>
      <c r="AH58" s="33"/>
      <c r="AI58" s="33"/>
    </row>
    <row r="59" spans="1:38" ht="7.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26"/>
      <c r="U59" s="29" t="s">
        <v>36</v>
      </c>
    </row>
    <row r="60" spans="1:38" ht="25.5" customHeight="1" thickBot="1" x14ac:dyDescent="0.35">
      <c r="U60" s="29" t="s">
        <v>18</v>
      </c>
      <c r="V60" s="29" t="s">
        <v>19</v>
      </c>
      <c r="X60" s="29" t="s">
        <v>24</v>
      </c>
      <c r="Y60" s="29" t="s">
        <v>25</v>
      </c>
      <c r="AA60" s="29" t="s">
        <v>26</v>
      </c>
      <c r="AD60" s="29" t="s">
        <v>29</v>
      </c>
      <c r="AE60" s="52">
        <f ca="1">IF('Objetivos e Metas (2)'!C50="","",'Objetivos e Metas (2)'!C50)</f>
        <v>22</v>
      </c>
      <c r="AF60" s="52"/>
    </row>
    <row r="61" spans="1:38" ht="42" customHeight="1" thickBot="1" x14ac:dyDescent="0.35">
      <c r="A61" s="36" t="s">
        <v>65</v>
      </c>
      <c r="B61" s="56" t="s">
        <v>50</v>
      </c>
      <c r="C61" s="56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U61" s="29" t="s">
        <v>20</v>
      </c>
      <c r="V61" s="30">
        <f ca="1">Y62</f>
        <v>13.2</v>
      </c>
      <c r="Y61" s="30">
        <f ca="1">SUM(Y62:Y65)</f>
        <v>22</v>
      </c>
      <c r="AA61" s="29" t="s">
        <v>27</v>
      </c>
      <c r="AB61" s="29" t="s">
        <v>28</v>
      </c>
      <c r="AD61" s="29" t="s">
        <v>30</v>
      </c>
      <c r="AE61" s="52">
        <f ca="1">IF('Objetivos e Metas (2)'!C51="","",'Objetivos e Metas (2)'!C51)</f>
        <v>23</v>
      </c>
      <c r="AF61" s="52"/>
    </row>
    <row r="62" spans="1:38" x14ac:dyDescent="0.3">
      <c r="U62" s="29" t="s">
        <v>21</v>
      </c>
      <c r="V62" s="30">
        <f ca="1">Y63</f>
        <v>4.4000000000000004</v>
      </c>
      <c r="X62" s="29" t="s">
        <v>20</v>
      </c>
      <c r="Y62" s="30">
        <f ca="1">'Objetivos e Metas (2)'!$AE$60*Z62</f>
        <v>13.2</v>
      </c>
      <c r="Z62" s="31">
        <v>0.6</v>
      </c>
      <c r="AA62" s="30">
        <v>0</v>
      </c>
      <c r="AB62" s="30">
        <f ca="1">IF('Objetivos e Metas (2)'!AE61&gt;='Objetivos e Metas (2)'!AE60,0.03,0)</f>
        <v>0.03</v>
      </c>
    </row>
    <row r="63" spans="1:38" x14ac:dyDescent="0.3">
      <c r="C63" s="38" t="s">
        <v>61</v>
      </c>
      <c r="D63" s="38" t="s">
        <v>1</v>
      </c>
      <c r="E63" s="38" t="s">
        <v>2</v>
      </c>
      <c r="F63" s="38" t="s">
        <v>3</v>
      </c>
      <c r="G63" s="38" t="s">
        <v>4</v>
      </c>
      <c r="H63" s="38" t="s">
        <v>5</v>
      </c>
      <c r="I63" s="38" t="s">
        <v>6</v>
      </c>
      <c r="J63" s="38" t="s">
        <v>7</v>
      </c>
      <c r="K63" s="38" t="s">
        <v>8</v>
      </c>
      <c r="L63" s="38" t="s">
        <v>9</v>
      </c>
      <c r="M63" s="38" t="s">
        <v>10</v>
      </c>
      <c r="N63" s="38" t="s">
        <v>11</v>
      </c>
      <c r="O63" s="38" t="s">
        <v>12</v>
      </c>
      <c r="P63" s="38" t="s">
        <v>14</v>
      </c>
      <c r="U63" s="29" t="s">
        <v>22</v>
      </c>
      <c r="V63" s="30">
        <f ca="1">Y64</f>
        <v>2.2000000000000002</v>
      </c>
      <c r="X63" s="29" t="s">
        <v>21</v>
      </c>
      <c r="Y63" s="30">
        <f ca="1">'Objetivos e Metas (2)'!$AE$60*Z63</f>
        <v>4.4000000000000004</v>
      </c>
      <c r="Z63" s="31">
        <v>0.2</v>
      </c>
      <c r="AA63" s="30">
        <f ca="1">IF(Y61=0,"",IF('Objetivos e Metas (2)'!AE61&gt;'Objetivos e Metas (2)'!AE60,-COS(PI()*ABS('Objetivos e Metas (2)'!AE60/Y61)),-COS(PI()*ABS('Objetivos e Metas (2)'!AE61/Y61))))</f>
        <v>1</v>
      </c>
      <c r="AB63" s="30">
        <f ca="1">IF(Y61=0,"",IF('Objetivos e Metas (2)'!AE61&gt;='Objetivos e Metas (2)'!AE60,SIN(PI()*ABS('Objetivos e Metas (2)'!AE60/Y61)),SIN(PI()*ABS('Objetivos e Metas (2)'!AE61/Y61))))</f>
        <v>1.22514845490862E-16</v>
      </c>
    </row>
    <row r="64" spans="1:38" ht="15" customHeight="1" x14ac:dyDescent="0.3">
      <c r="A64" s="53" t="s">
        <v>43</v>
      </c>
      <c r="B64" s="37" t="s">
        <v>13</v>
      </c>
      <c r="C64" s="25">
        <f ca="1">SUMIF($D$103:$O$103,"&lt;="&amp;TODAY(),D64:O64)</f>
        <v>3</v>
      </c>
      <c r="D64" s="14">
        <v>1</v>
      </c>
      <c r="E64" s="14">
        <v>2</v>
      </c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5">
        <f>SUM(D64:O64)</f>
        <v>3</v>
      </c>
      <c r="U64" s="29" t="s">
        <v>23</v>
      </c>
      <c r="V64" s="30">
        <f ca="1">Y65</f>
        <v>2.2000000000000002</v>
      </c>
      <c r="X64" s="29" t="s">
        <v>22</v>
      </c>
      <c r="Y64" s="30">
        <f ca="1">'Objetivos e Metas (2)'!$AE$60*Z64</f>
        <v>2.2000000000000002</v>
      </c>
      <c r="Z64" s="31">
        <v>0.1</v>
      </c>
    </row>
    <row r="65" spans="1:32" x14ac:dyDescent="0.3">
      <c r="A65" s="53"/>
      <c r="B65" s="37" t="s">
        <v>0</v>
      </c>
      <c r="C65" s="25">
        <f ca="1">SUMIF($D$103:$O$103,"&lt;="&amp;TODAY(),D65:O65)</f>
        <v>2</v>
      </c>
      <c r="D65" s="14">
        <v>1</v>
      </c>
      <c r="E65" s="14">
        <v>1</v>
      </c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6">
        <f>SUM(D65:O65)</f>
        <v>2</v>
      </c>
      <c r="X65" s="29" t="s">
        <v>23</v>
      </c>
      <c r="Y65" s="30">
        <f ca="1">'Objetivos e Metas (2)'!$AE$60*Z65</f>
        <v>2.2000000000000002</v>
      </c>
      <c r="Z65" s="31">
        <v>0.1</v>
      </c>
    </row>
    <row r="67" spans="1:32" x14ac:dyDescent="0.3">
      <c r="C67" s="38" t="s">
        <v>61</v>
      </c>
      <c r="D67" s="38" t="s">
        <v>1</v>
      </c>
      <c r="E67" s="38" t="s">
        <v>2</v>
      </c>
      <c r="F67" s="38" t="s">
        <v>3</v>
      </c>
      <c r="G67" s="38" t="s">
        <v>4</v>
      </c>
      <c r="H67" s="38" t="s">
        <v>5</v>
      </c>
      <c r="I67" s="38" t="s">
        <v>6</v>
      </c>
      <c r="J67" s="38" t="s">
        <v>7</v>
      </c>
      <c r="K67" s="38" t="s">
        <v>8</v>
      </c>
      <c r="L67" s="38" t="s">
        <v>9</v>
      </c>
      <c r="M67" s="38" t="s">
        <v>10</v>
      </c>
      <c r="N67" s="38" t="s">
        <v>11</v>
      </c>
      <c r="O67" s="38" t="s">
        <v>12</v>
      </c>
      <c r="P67" s="38" t="s">
        <v>14</v>
      </c>
    </row>
    <row r="68" spans="1:32" ht="15" customHeight="1" x14ac:dyDescent="0.3">
      <c r="A68" s="53" t="s">
        <v>44</v>
      </c>
      <c r="B68" s="37" t="s">
        <v>13</v>
      </c>
      <c r="C68" s="25">
        <f ca="1">SUMIF($D$103:$O$103,"&lt;="&amp;TODAY(),D68:O68)</f>
        <v>300</v>
      </c>
      <c r="D68" s="14">
        <v>100</v>
      </c>
      <c r="E68" s="14">
        <v>200</v>
      </c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5">
        <f>SUM(D68:O68)</f>
        <v>300</v>
      </c>
    </row>
    <row r="69" spans="1:32" x14ac:dyDescent="0.3">
      <c r="A69" s="53"/>
      <c r="B69" s="37" t="s">
        <v>0</v>
      </c>
      <c r="C69" s="25">
        <f ca="1">SUMIF($D$103:$O$103,"&lt;="&amp;TODAY(),D69:O69)</f>
        <v>150</v>
      </c>
      <c r="D69" s="14">
        <v>50</v>
      </c>
      <c r="E69" s="14">
        <v>100</v>
      </c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6">
        <f>SUM(D69:O69)</f>
        <v>150</v>
      </c>
    </row>
    <row r="71" spans="1:32" x14ac:dyDescent="0.3">
      <c r="F71" s="2" t="str">
        <f>A64</f>
        <v>Indicador 4.1: AAA</v>
      </c>
      <c r="G71" s="3"/>
      <c r="H71" s="3"/>
      <c r="I71" s="3"/>
      <c r="J71" s="3"/>
      <c r="K71" s="3"/>
      <c r="L71" s="3" t="str">
        <f>A68</f>
        <v>Indicador 4.2: BBB</v>
      </c>
    </row>
    <row r="76" spans="1:32" ht="42" customHeight="1" x14ac:dyDescent="0.3"/>
    <row r="77" spans="1:32" ht="8.2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26"/>
      <c r="U77" s="29" t="s">
        <v>37</v>
      </c>
    </row>
    <row r="78" spans="1:32" ht="32.25" customHeight="1" thickBot="1" x14ac:dyDescent="0.35">
      <c r="U78" s="29" t="s">
        <v>18</v>
      </c>
      <c r="V78" s="29" t="s">
        <v>19</v>
      </c>
      <c r="X78" s="29" t="s">
        <v>24</v>
      </c>
      <c r="Y78" s="29" t="s">
        <v>25</v>
      </c>
      <c r="AA78" s="29" t="s">
        <v>26</v>
      </c>
      <c r="AD78" s="29" t="s">
        <v>29</v>
      </c>
      <c r="AE78" s="52">
        <f ca="1">IF('Objetivos e Metas (2)'!C64="","",'Objetivos e Metas (2)'!C64)</f>
        <v>3</v>
      </c>
      <c r="AF78" s="52"/>
    </row>
    <row r="79" spans="1:32" ht="42" customHeight="1" thickBot="1" x14ac:dyDescent="0.35">
      <c r="A79" s="36" t="s">
        <v>66</v>
      </c>
      <c r="B79" s="56" t="s">
        <v>52</v>
      </c>
      <c r="C79" s="56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U79" s="29" t="s">
        <v>20</v>
      </c>
      <c r="V79" s="30">
        <f ca="1">Y80</f>
        <v>1.7999999999999998</v>
      </c>
      <c r="Y79" s="30">
        <f ca="1">SUM(Y80:Y83)</f>
        <v>3</v>
      </c>
      <c r="AA79" s="29" t="s">
        <v>27</v>
      </c>
      <c r="AB79" s="29" t="s">
        <v>28</v>
      </c>
      <c r="AD79" s="29" t="s">
        <v>30</v>
      </c>
      <c r="AE79" s="52">
        <f ca="1">IF('Objetivos e Metas (2)'!C65="","",'Objetivos e Metas (2)'!C65)</f>
        <v>2</v>
      </c>
      <c r="AF79" s="52"/>
    </row>
    <row r="80" spans="1:32" x14ac:dyDescent="0.3">
      <c r="U80" s="29" t="s">
        <v>21</v>
      </c>
      <c r="V80" s="30">
        <f ca="1">Y81</f>
        <v>0.60000000000000009</v>
      </c>
      <c r="X80" s="29" t="s">
        <v>20</v>
      </c>
      <c r="Y80" s="30">
        <f ca="1">'Objetivos e Metas (2)'!$AE$78*Z80</f>
        <v>1.7999999999999998</v>
      </c>
      <c r="Z80" s="31">
        <v>0.6</v>
      </c>
      <c r="AA80" s="30">
        <v>0</v>
      </c>
      <c r="AB80" s="30">
        <f ca="1">IF('Objetivos e Metas (2)'!AE79&gt;='Objetivos e Metas (2)'!AE78,0.03,0)</f>
        <v>0</v>
      </c>
    </row>
    <row r="81" spans="1:32" x14ac:dyDescent="0.3">
      <c r="C81" s="38" t="s">
        <v>61</v>
      </c>
      <c r="D81" s="38" t="s">
        <v>1</v>
      </c>
      <c r="E81" s="38" t="s">
        <v>2</v>
      </c>
      <c r="F81" s="38" t="s">
        <v>3</v>
      </c>
      <c r="G81" s="38" t="s">
        <v>4</v>
      </c>
      <c r="H81" s="38" t="s">
        <v>5</v>
      </c>
      <c r="I81" s="38" t="s">
        <v>6</v>
      </c>
      <c r="J81" s="38" t="s">
        <v>7</v>
      </c>
      <c r="K81" s="38" t="s">
        <v>8</v>
      </c>
      <c r="L81" s="38" t="s">
        <v>9</v>
      </c>
      <c r="M81" s="38" t="s">
        <v>10</v>
      </c>
      <c r="N81" s="38" t="s">
        <v>11</v>
      </c>
      <c r="O81" s="38" t="s">
        <v>12</v>
      </c>
      <c r="P81" s="38" t="s">
        <v>14</v>
      </c>
      <c r="U81" s="29" t="s">
        <v>22</v>
      </c>
      <c r="V81" s="30">
        <f ca="1">Y82</f>
        <v>0.30000000000000004</v>
      </c>
      <c r="X81" s="29" t="s">
        <v>21</v>
      </c>
      <c r="Y81" s="30">
        <f ca="1">'Objetivos e Metas (2)'!$AE$78*Z81</f>
        <v>0.60000000000000009</v>
      </c>
      <c r="Z81" s="31">
        <v>0.2</v>
      </c>
      <c r="AA81" s="30">
        <f ca="1">IF(Y79=0,"",IF('Objetivos e Metas (2)'!AE79&gt;'Objetivos e Metas (2)'!AE78,-COS(PI()*ABS('Objetivos e Metas (2)'!AE78/Y79)),-COS(PI()*ABS('Objetivos e Metas (2)'!AE79/Y79))))</f>
        <v>0.49999999999999978</v>
      </c>
      <c r="AB81" s="30">
        <f ca="1">IF(Y79=0,"",IF('Objetivos e Metas (2)'!AE79&gt;='Objetivos e Metas (2)'!AE78,SIN(PI()*ABS('Objetivos e Metas (2)'!AE78/Y79)),SIN(PI()*ABS('Objetivos e Metas (2)'!AE79/Y79))))</f>
        <v>0.86602540378443871</v>
      </c>
    </row>
    <row r="82" spans="1:32" ht="15" customHeight="1" x14ac:dyDescent="0.3">
      <c r="A82" s="53" t="s">
        <v>41</v>
      </c>
      <c r="B82" s="68" t="s">
        <v>13</v>
      </c>
      <c r="C82" s="25">
        <f ca="1">SUMIF($D$103:$O$103,"&lt;="&amp;TODAY(),D82:O82)</f>
        <v>13</v>
      </c>
      <c r="D82" s="14">
        <v>4</v>
      </c>
      <c r="E82" s="14">
        <v>2</v>
      </c>
      <c r="F82" s="14">
        <v>3</v>
      </c>
      <c r="G82" s="14">
        <v>4</v>
      </c>
      <c r="H82" s="14"/>
      <c r="I82" s="14"/>
      <c r="J82" s="14"/>
      <c r="K82" s="14"/>
      <c r="L82" s="14"/>
      <c r="M82" s="14"/>
      <c r="N82" s="14"/>
      <c r="O82" s="14"/>
      <c r="P82" s="15">
        <f>SUM(D82:O82)</f>
        <v>13</v>
      </c>
      <c r="U82" s="29" t="s">
        <v>23</v>
      </c>
      <c r="V82" s="30">
        <f ca="1">Y83</f>
        <v>0.30000000000000004</v>
      </c>
      <c r="X82" s="29" t="s">
        <v>22</v>
      </c>
      <c r="Y82" s="30">
        <f ca="1">'Objetivos e Metas (2)'!$AE$78*Z82</f>
        <v>0.30000000000000004</v>
      </c>
      <c r="Z82" s="31">
        <v>0.1</v>
      </c>
    </row>
    <row r="83" spans="1:32" x14ac:dyDescent="0.3">
      <c r="A83" s="53"/>
      <c r="B83" s="68" t="s">
        <v>0</v>
      </c>
      <c r="C83" s="25">
        <f ca="1">SUMIF($D$103:$O$103,"&lt;="&amp;TODAY(),D83:O83)</f>
        <v>8</v>
      </c>
      <c r="D83" s="14">
        <v>4</v>
      </c>
      <c r="E83" s="14">
        <v>2</v>
      </c>
      <c r="F83" s="14">
        <v>2</v>
      </c>
      <c r="G83" s="14"/>
      <c r="H83" s="14"/>
      <c r="I83" s="14"/>
      <c r="J83" s="14"/>
      <c r="K83" s="14"/>
      <c r="L83" s="14"/>
      <c r="M83" s="14"/>
      <c r="N83" s="14"/>
      <c r="O83" s="14"/>
      <c r="P83" s="16">
        <f>SUM(D83:O83)</f>
        <v>8</v>
      </c>
      <c r="X83" s="29" t="s">
        <v>23</v>
      </c>
      <c r="Y83" s="30">
        <f ca="1">'Objetivos e Metas (2)'!$AE$78*Z83</f>
        <v>0.30000000000000004</v>
      </c>
      <c r="Z83" s="31">
        <v>0.1</v>
      </c>
    </row>
    <row r="84" spans="1:32" x14ac:dyDescent="0.3">
      <c r="V84" s="30"/>
    </row>
    <row r="85" spans="1:32" x14ac:dyDescent="0.3">
      <c r="C85" s="38" t="s">
        <v>61</v>
      </c>
      <c r="D85" s="38" t="s">
        <v>1</v>
      </c>
      <c r="E85" s="38" t="s">
        <v>2</v>
      </c>
      <c r="F85" s="38" t="s">
        <v>3</v>
      </c>
      <c r="G85" s="38" t="s">
        <v>4</v>
      </c>
      <c r="H85" s="38" t="s">
        <v>5</v>
      </c>
      <c r="I85" s="38" t="s">
        <v>6</v>
      </c>
      <c r="J85" s="38" t="s">
        <v>7</v>
      </c>
      <c r="K85" s="38" t="s">
        <v>8</v>
      </c>
      <c r="L85" s="38" t="s">
        <v>9</v>
      </c>
      <c r="M85" s="38" t="s">
        <v>10</v>
      </c>
      <c r="N85" s="38" t="s">
        <v>11</v>
      </c>
      <c r="O85" s="38" t="s">
        <v>12</v>
      </c>
      <c r="P85" s="38" t="s">
        <v>14</v>
      </c>
    </row>
    <row r="86" spans="1:32" ht="19.5" customHeight="1" x14ac:dyDescent="0.3">
      <c r="A86" s="53" t="s">
        <v>42</v>
      </c>
      <c r="B86" s="37" t="s">
        <v>13</v>
      </c>
      <c r="C86" s="25">
        <f ca="1">SUMIF($D$103:$O$103,"&lt;="&amp;TODAY(),D86:O86)</f>
        <v>5</v>
      </c>
      <c r="D86" s="14">
        <v>1</v>
      </c>
      <c r="E86" s="14">
        <v>1</v>
      </c>
      <c r="F86" s="14">
        <v>1</v>
      </c>
      <c r="G86" s="14">
        <v>1</v>
      </c>
      <c r="H86" s="14">
        <v>1</v>
      </c>
      <c r="I86" s="14"/>
      <c r="J86" s="14"/>
      <c r="K86" s="14"/>
      <c r="L86" s="14"/>
      <c r="M86" s="14"/>
      <c r="N86" s="14"/>
      <c r="O86" s="14"/>
      <c r="P86" s="15">
        <f>SUM(D86:O86)</f>
        <v>5</v>
      </c>
      <c r="U86" s="29" t="s">
        <v>38</v>
      </c>
    </row>
    <row r="87" spans="1:32" ht="20.25" customHeight="1" x14ac:dyDescent="0.3">
      <c r="A87" s="53"/>
      <c r="B87" s="37" t="s">
        <v>0</v>
      </c>
      <c r="C87" s="25">
        <f ca="1">SUMIF($D$103:$O$103,"&lt;="&amp;TODAY(),D87:O87)</f>
        <v>2.5</v>
      </c>
      <c r="D87" s="14">
        <v>2.5</v>
      </c>
      <c r="E87" s="14">
        <v>0</v>
      </c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6">
        <f>SUM(D87:O87)</f>
        <v>2.5</v>
      </c>
      <c r="U87" s="29" t="s">
        <v>18</v>
      </c>
      <c r="V87" s="29" t="s">
        <v>19</v>
      </c>
      <c r="X87" s="29" t="s">
        <v>24</v>
      </c>
      <c r="Y87" s="29" t="s">
        <v>25</v>
      </c>
      <c r="AA87" s="29" t="s">
        <v>26</v>
      </c>
      <c r="AD87" s="29" t="s">
        <v>29</v>
      </c>
      <c r="AE87" s="52">
        <f ca="1">IF('Objetivos e Metas (2)'!C68="","",'Objetivos e Metas (2)'!C68)</f>
        <v>300</v>
      </c>
      <c r="AF87" s="52"/>
    </row>
    <row r="88" spans="1:32" x14ac:dyDescent="0.3">
      <c r="U88" s="29" t="s">
        <v>20</v>
      </c>
      <c r="V88" s="30">
        <f ca="1">Y90</f>
        <v>180</v>
      </c>
      <c r="Y88" s="30">
        <f ca="1">SUM(Y90:Y93)</f>
        <v>300</v>
      </c>
      <c r="AA88" s="29" t="s">
        <v>27</v>
      </c>
      <c r="AB88" s="29" t="s">
        <v>28</v>
      </c>
      <c r="AD88" s="29" t="s">
        <v>30</v>
      </c>
      <c r="AE88" s="52">
        <f ca="1">IF('Objetivos e Metas (2)'!C69="","",'Objetivos e Metas (2)'!C69)</f>
        <v>150</v>
      </c>
      <c r="AF88" s="52"/>
    </row>
    <row r="89" spans="1:32" x14ac:dyDescent="0.3">
      <c r="F89" s="2" t="str">
        <f>A82</f>
        <v>Indicador 5.1: XYZ</v>
      </c>
      <c r="G89" s="3"/>
      <c r="H89" s="3"/>
      <c r="I89" s="3"/>
      <c r="J89" s="3"/>
      <c r="K89" s="3"/>
      <c r="L89" s="3" t="str">
        <f>A86</f>
        <v>Indicador 5.2: ABC</v>
      </c>
      <c r="V89" s="30"/>
      <c r="Y89" s="30"/>
      <c r="AE89" s="34"/>
      <c r="AF89" s="34"/>
    </row>
    <row r="90" spans="1:32" x14ac:dyDescent="0.3">
      <c r="U90" s="29" t="s">
        <v>21</v>
      </c>
      <c r="V90" s="30">
        <f ca="1">Y91</f>
        <v>60</v>
      </c>
      <c r="X90" s="29" t="s">
        <v>20</v>
      </c>
      <c r="Y90" s="30">
        <f ca="1">'Objetivos e Metas (2)'!$AE$87*Z90</f>
        <v>180</v>
      </c>
      <c r="Z90" s="31">
        <v>0.6</v>
      </c>
      <c r="AA90" s="30">
        <v>0</v>
      </c>
      <c r="AB90" s="30">
        <f ca="1">IF('Objetivos e Metas (2)'!AE88&gt;='Objetivos e Metas (2)'!AE87,0.03,0)</f>
        <v>0</v>
      </c>
    </row>
    <row r="91" spans="1:32" x14ac:dyDescent="0.3">
      <c r="U91" s="29" t="s">
        <v>22</v>
      </c>
      <c r="V91" s="30">
        <f ca="1">Y92</f>
        <v>30</v>
      </c>
      <c r="X91" s="29" t="s">
        <v>21</v>
      </c>
      <c r="Y91" s="30">
        <f ca="1">'Objetivos e Metas (2)'!$AE$87*Z91</f>
        <v>60</v>
      </c>
      <c r="Z91" s="31">
        <v>0.2</v>
      </c>
      <c r="AA91" s="30">
        <f ca="1">IF(Y88=0,"",IF('Objetivos e Metas (2)'!AE88&gt;'Objetivos e Metas (2)'!AE87,-COS(PI()*ABS('Objetivos e Metas (2)'!AE87/Y88)),-COS(PI()*ABS('Objetivos e Metas (2)'!AE88/Y88))))</f>
        <v>-6.1257422745431001E-17</v>
      </c>
      <c r="AB91" s="30">
        <f ca="1">IF(Y88=0,"",IF('Objetivos e Metas (2)'!AE88&gt;='Objetivos e Metas (2)'!AE87,SIN(PI()*ABS('Objetivos e Metas (2)'!AE87/Y88)),SIN(PI()*ABS('Objetivos e Metas (2)'!AE88/Y88))))</f>
        <v>1</v>
      </c>
    </row>
    <row r="92" spans="1:32" x14ac:dyDescent="0.3">
      <c r="U92" s="29" t="s">
        <v>23</v>
      </c>
      <c r="V92" s="30">
        <f ca="1">Y93</f>
        <v>30</v>
      </c>
      <c r="X92" s="29" t="s">
        <v>22</v>
      </c>
      <c r="Y92" s="30">
        <f ca="1">'Objetivos e Metas (2)'!$AE$87*Z92</f>
        <v>30</v>
      </c>
      <c r="Z92" s="31">
        <v>0.1</v>
      </c>
    </row>
    <row r="93" spans="1:32" x14ac:dyDescent="0.3">
      <c r="X93" s="29" t="s">
        <v>23</v>
      </c>
      <c r="Y93" s="30">
        <f ca="1">'Objetivos e Metas (2)'!$AE$87*Z93</f>
        <v>30</v>
      </c>
      <c r="Z93" s="31">
        <v>0.1</v>
      </c>
    </row>
    <row r="95" spans="1:32" ht="39.75" customHeight="1" x14ac:dyDescent="0.3"/>
    <row r="96" spans="1:32" ht="10.5" customHeight="1" x14ac:dyDescent="0.3"/>
    <row r="100" spans="1:35" s="24" customFormat="1" x14ac:dyDescent="0.3">
      <c r="S100" s="41"/>
      <c r="T100" s="29"/>
      <c r="U100" s="29"/>
      <c r="V100" s="29"/>
      <c r="W100" s="29"/>
      <c r="X100" s="29"/>
      <c r="Y100" s="29"/>
      <c r="Z100" s="29"/>
      <c r="AA100" s="29"/>
      <c r="AB100" s="29"/>
      <c r="AC100" s="29"/>
      <c r="AD100" s="29"/>
      <c r="AE100" s="29"/>
      <c r="AF100" s="29"/>
      <c r="AG100" s="29"/>
      <c r="AH100" s="29"/>
      <c r="AI100" s="29"/>
    </row>
    <row r="101" spans="1:35" s="24" customFormat="1" x14ac:dyDescent="0.3">
      <c r="S101" s="41"/>
      <c r="T101" s="29"/>
      <c r="U101" s="29" t="s">
        <v>39</v>
      </c>
      <c r="V101" s="29"/>
      <c r="W101" s="29"/>
      <c r="X101" s="29"/>
      <c r="Y101" s="29"/>
      <c r="Z101" s="29"/>
      <c r="AA101" s="29"/>
      <c r="AB101" s="29"/>
      <c r="AC101" s="29"/>
      <c r="AD101" s="29"/>
      <c r="AE101" s="29"/>
      <c r="AF101" s="29"/>
      <c r="AG101" s="29"/>
      <c r="AH101" s="29"/>
      <c r="AI101" s="29"/>
    </row>
    <row r="102" spans="1:35" x14ac:dyDescent="0.3">
      <c r="A102" s="17"/>
      <c r="B102" s="17"/>
      <c r="C102" s="17"/>
      <c r="D102" s="71" t="str">
        <f>CONCATENATE("31/01/"&amp;$B$3)</f>
        <v>31/01/2025</v>
      </c>
      <c r="E102" s="71" t="str">
        <f>CONCATENATE("28/02/"&amp;B3)</f>
        <v>28/02/2025</v>
      </c>
      <c r="F102" s="71" t="str">
        <f>CONCATENATE("31/03/"&amp;B3)</f>
        <v>31/03/2025</v>
      </c>
      <c r="G102" s="71" t="str">
        <f>CONCATENATE("30/04/"&amp;B3)</f>
        <v>30/04/2025</v>
      </c>
      <c r="H102" s="71" t="str">
        <f>CONCATENATE("31/05/"&amp;B3)</f>
        <v>31/05/2025</v>
      </c>
      <c r="I102" s="71" t="str">
        <f>CONCATENATE("30/06/"&amp;B3)</f>
        <v>30/06/2025</v>
      </c>
      <c r="J102" s="71" t="str">
        <f>CONCATENATE("31/07/"&amp;B3)</f>
        <v>31/07/2025</v>
      </c>
      <c r="K102" s="71" t="str">
        <f>CONCATENATE("31/08/"&amp;B3)</f>
        <v>31/08/2025</v>
      </c>
      <c r="L102" s="71" t="str">
        <f>CONCATENATE("30/09/"&amp;B3)</f>
        <v>30/09/2025</v>
      </c>
      <c r="M102" s="71" t="str">
        <f>CONCATENATE("31/10/"&amp;B3)</f>
        <v>31/10/2025</v>
      </c>
      <c r="N102" s="71" t="str">
        <f>CONCATENATE("30/11/"&amp;B3)</f>
        <v>30/11/2025</v>
      </c>
      <c r="O102" s="71" t="str">
        <f>CONCATENATE("31/12/"&amp;B3)</f>
        <v>31/12/2025</v>
      </c>
      <c r="P102" s="17"/>
      <c r="Q102" s="17"/>
      <c r="R102" s="17"/>
      <c r="U102" s="29" t="s">
        <v>18</v>
      </c>
      <c r="V102" s="29" t="s">
        <v>19</v>
      </c>
      <c r="X102" s="29" t="s">
        <v>24</v>
      </c>
      <c r="Y102" s="29" t="s">
        <v>25</v>
      </c>
      <c r="AA102" s="29" t="s">
        <v>26</v>
      </c>
      <c r="AD102" s="29" t="s">
        <v>29</v>
      </c>
      <c r="AE102" s="52">
        <f>IF('[1]Objetivos e Metas'!C82="","",'[1]Objetivos e Metas'!C82)</f>
        <v>0</v>
      </c>
      <c r="AF102" s="52"/>
    </row>
    <row r="103" spans="1:35" x14ac:dyDescent="0.3">
      <c r="A103" s="17"/>
      <c r="B103" s="17"/>
      <c r="C103" s="17"/>
      <c r="D103" s="72">
        <f t="shared" ref="D103:O103" si="0">DATEVALUE(D102)</f>
        <v>45688</v>
      </c>
      <c r="E103" s="72">
        <f t="shared" si="0"/>
        <v>45716</v>
      </c>
      <c r="F103" s="72">
        <f t="shared" si="0"/>
        <v>45747</v>
      </c>
      <c r="G103" s="72">
        <f t="shared" si="0"/>
        <v>45777</v>
      </c>
      <c r="H103" s="72">
        <f t="shared" si="0"/>
        <v>45808</v>
      </c>
      <c r="I103" s="72">
        <f t="shared" si="0"/>
        <v>45838</v>
      </c>
      <c r="J103" s="72">
        <f t="shared" si="0"/>
        <v>45869</v>
      </c>
      <c r="K103" s="72">
        <f t="shared" si="0"/>
        <v>45900</v>
      </c>
      <c r="L103" s="72">
        <f t="shared" si="0"/>
        <v>45930</v>
      </c>
      <c r="M103" s="72">
        <f t="shared" si="0"/>
        <v>45961</v>
      </c>
      <c r="N103" s="72">
        <f t="shared" si="0"/>
        <v>45991</v>
      </c>
      <c r="O103" s="72">
        <f t="shared" si="0"/>
        <v>46022</v>
      </c>
      <c r="P103" s="17"/>
      <c r="Q103" s="17"/>
      <c r="R103" s="17"/>
      <c r="U103" s="29" t="s">
        <v>20</v>
      </c>
      <c r="V103" s="30">
        <f>Y104</f>
        <v>0</v>
      </c>
      <c r="Y103" s="30">
        <f>SUM(Y104:Y107)</f>
        <v>0</v>
      </c>
      <c r="AA103" s="29" t="s">
        <v>27</v>
      </c>
      <c r="AB103" s="29" t="s">
        <v>28</v>
      </c>
      <c r="AD103" s="29" t="s">
        <v>30</v>
      </c>
      <c r="AE103" s="52">
        <f>IF('[1]Objetivos e Metas'!C83="","",'[1]Objetivos e Metas'!C83)</f>
        <v>0</v>
      </c>
      <c r="AF103" s="52"/>
    </row>
    <row r="104" spans="1:35" s="24" customFormat="1" x14ac:dyDescent="0.3">
      <c r="S104" s="41"/>
      <c r="T104" s="29"/>
      <c r="U104" s="29" t="s">
        <v>21</v>
      </c>
      <c r="V104" s="30">
        <f>Y105</f>
        <v>0</v>
      </c>
      <c r="W104" s="29"/>
      <c r="X104" s="29" t="s">
        <v>20</v>
      </c>
      <c r="Y104" s="30">
        <f>'Objetivos e Metas (2)'!$AE$102*Z104</f>
        <v>0</v>
      </c>
      <c r="Z104" s="31">
        <v>0.6</v>
      </c>
      <c r="AA104" s="30">
        <v>0</v>
      </c>
      <c r="AB104" s="30">
        <f>IF('Objetivos e Metas (2)'!AE103&gt;='Objetivos e Metas (2)'!AE102,0.03,0)</f>
        <v>0.03</v>
      </c>
      <c r="AC104" s="29"/>
      <c r="AD104" s="29"/>
      <c r="AE104" s="29"/>
      <c r="AF104" s="29"/>
      <c r="AG104" s="29"/>
      <c r="AH104" s="29"/>
      <c r="AI104" s="29"/>
    </row>
    <row r="105" spans="1:35" s="24" customFormat="1" x14ac:dyDescent="0.3">
      <c r="S105" s="41"/>
      <c r="T105" s="29"/>
      <c r="U105" s="29" t="s">
        <v>22</v>
      </c>
      <c r="V105" s="30">
        <f>Y106</f>
        <v>0</v>
      </c>
      <c r="W105" s="29"/>
      <c r="X105" s="29" t="s">
        <v>21</v>
      </c>
      <c r="Y105" s="30">
        <f>'Objetivos e Metas (2)'!$AE$102*Z105</f>
        <v>0</v>
      </c>
      <c r="Z105" s="31">
        <v>0.2</v>
      </c>
      <c r="AA105" s="30" t="str">
        <f>IF(Y103=0,"",IF('Objetivos e Metas (2)'!AE103&gt;'Objetivos e Metas (2)'!AE102,-COS(PI()*ABS('Objetivos e Metas (2)'!AE102/Y103)),-COS(PI()*ABS('Objetivos e Metas (2)'!AE103/Y103))))</f>
        <v/>
      </c>
      <c r="AB105" s="30" t="str">
        <f>IF(Y103=0,"",IF('Objetivos e Metas (2)'!AE103&gt;='Objetivos e Metas (2)'!AE102,SIN(PI()*ABS('Objetivos e Metas (2)'!AE102/Y103)),SIN(PI()*ABS('Objetivos e Metas (2)'!AE103/Y103))))</f>
        <v/>
      </c>
      <c r="AC105" s="29"/>
      <c r="AD105" s="29"/>
      <c r="AE105" s="29"/>
      <c r="AF105" s="29"/>
      <c r="AG105" s="29"/>
      <c r="AH105" s="29"/>
      <c r="AI105" s="29"/>
    </row>
    <row r="106" spans="1:35" x14ac:dyDescent="0.3">
      <c r="U106" s="29" t="s">
        <v>23</v>
      </c>
      <c r="V106" s="30">
        <f>Y107</f>
        <v>0</v>
      </c>
      <c r="X106" s="29" t="s">
        <v>22</v>
      </c>
      <c r="Y106" s="30">
        <f>'Objetivos e Metas (2)'!$AE$102*Z106</f>
        <v>0</v>
      </c>
      <c r="Z106" s="31">
        <v>0.1</v>
      </c>
    </row>
    <row r="107" spans="1:35" x14ac:dyDescent="0.3">
      <c r="X107" s="29" t="s">
        <v>23</v>
      </c>
      <c r="Y107" s="30">
        <f>'Objetivos e Metas (2)'!$AE$102*Z107</f>
        <v>0</v>
      </c>
      <c r="Z107" s="31">
        <v>0.1</v>
      </c>
    </row>
    <row r="108" spans="1:35" x14ac:dyDescent="0.3">
      <c r="V108" s="30"/>
    </row>
    <row r="110" spans="1:35" x14ac:dyDescent="0.3">
      <c r="U110" s="29" t="s">
        <v>40</v>
      </c>
    </row>
    <row r="111" spans="1:35" x14ac:dyDescent="0.3">
      <c r="U111" s="29" t="s">
        <v>18</v>
      </c>
      <c r="V111" s="29" t="s">
        <v>19</v>
      </c>
      <c r="X111" s="29" t="s">
        <v>24</v>
      </c>
      <c r="Y111" s="29" t="s">
        <v>25</v>
      </c>
      <c r="AA111" s="29" t="s">
        <v>26</v>
      </c>
      <c r="AD111" s="29" t="s">
        <v>29</v>
      </c>
      <c r="AE111" s="52">
        <f ca="1">IF('Objetivos e Metas (2)'!C86="","",'Objetivos e Metas (2)'!C86)</f>
        <v>5</v>
      </c>
      <c r="AF111" s="52"/>
    </row>
    <row r="112" spans="1:35" x14ac:dyDescent="0.3">
      <c r="U112" s="29" t="s">
        <v>20</v>
      </c>
      <c r="V112" s="30">
        <f ca="1">Y113</f>
        <v>3</v>
      </c>
      <c r="Y112" s="30">
        <f ca="1">SUM(Y113:Y116)</f>
        <v>5</v>
      </c>
      <c r="AA112" s="29" t="s">
        <v>27</v>
      </c>
      <c r="AB112" s="29" t="s">
        <v>28</v>
      </c>
      <c r="AD112" s="29" t="s">
        <v>30</v>
      </c>
      <c r="AE112" s="52">
        <f ca="1">IF('Objetivos e Metas (2)'!C87="","",'Objetivos e Metas (2)'!C87)</f>
        <v>2.5</v>
      </c>
      <c r="AF112" s="52"/>
    </row>
    <row r="113" spans="21:28" x14ac:dyDescent="0.3">
      <c r="U113" s="29" t="s">
        <v>21</v>
      </c>
      <c r="V113" s="30">
        <f ca="1">Y114</f>
        <v>1</v>
      </c>
      <c r="X113" s="29" t="s">
        <v>20</v>
      </c>
      <c r="Y113" s="30">
        <f ca="1">'Objetivos e Metas (2)'!$AE$111*Z113</f>
        <v>3</v>
      </c>
      <c r="Z113" s="31">
        <v>0.6</v>
      </c>
      <c r="AA113" s="30">
        <v>0</v>
      </c>
      <c r="AB113" s="30">
        <f ca="1">IF('Objetivos e Metas (2)'!AE112&gt;='Objetivos e Metas (2)'!AE111,0.03,0)</f>
        <v>0</v>
      </c>
    </row>
    <row r="114" spans="21:28" x14ac:dyDescent="0.3">
      <c r="U114" s="29" t="s">
        <v>22</v>
      </c>
      <c r="V114" s="30">
        <f ca="1">Y115</f>
        <v>0.5</v>
      </c>
      <c r="X114" s="29" t="s">
        <v>21</v>
      </c>
      <c r="Y114" s="30">
        <f ca="1">'Objetivos e Metas (2)'!$AE$111*Z114</f>
        <v>1</v>
      </c>
      <c r="Z114" s="31">
        <v>0.2</v>
      </c>
      <c r="AA114" s="30">
        <f ca="1">IF(Y112=0,"",IF('Objetivos e Metas (2)'!AE112&gt;'Objetivos e Metas (2)'!AE111,-COS(PI()*ABS('Objetivos e Metas (2)'!AE111/Y112)),-COS(PI()*ABS('Objetivos e Metas (2)'!AE112/Y112))))</f>
        <v>-6.1257422745431001E-17</v>
      </c>
      <c r="AB114" s="30">
        <f ca="1">IF(Y112=0,"",IF('Objetivos e Metas (2)'!AE112&gt;='Objetivos e Metas (2)'!AE111,SIN(PI()*ABS('Objetivos e Metas (2)'!AE111/Y112)),SIN(PI()*ABS('Objetivos e Metas (2)'!AE112/Y112))))</f>
        <v>1</v>
      </c>
    </row>
    <row r="115" spans="21:28" x14ac:dyDescent="0.3">
      <c r="U115" s="29" t="s">
        <v>23</v>
      </c>
      <c r="V115" s="30">
        <f ca="1">Y116</f>
        <v>0.5</v>
      </c>
      <c r="X115" s="29" t="s">
        <v>22</v>
      </c>
      <c r="Y115" s="30">
        <f ca="1">'Objetivos e Metas (2)'!$AE$111*Z115</f>
        <v>0.5</v>
      </c>
      <c r="Z115" s="31">
        <v>0.1</v>
      </c>
    </row>
    <row r="116" spans="21:28" x14ac:dyDescent="0.3">
      <c r="X116" s="29" t="s">
        <v>23</v>
      </c>
      <c r="Y116" s="30">
        <f ca="1">'Objetivos e Metas (2)'!$AE$111*Z116</f>
        <v>0.5</v>
      </c>
      <c r="Z116" s="31">
        <v>0.1</v>
      </c>
    </row>
  </sheetData>
  <sheetProtection algorithmName="SHA-512" hashValue="SKKuVEpXb40ab/aiL30ycE63Q19PoqEaEoDEbAIlmWyT4BCyUSx9tE6xddgOK0XdOuOaJiLGbe1etlzrynGMBg==" saltValue="9/dO+IWeTrmFaDXfTn+f/A==" spinCount="100000" sheet="1" objects="1" scenarios="1" formatCells="0" formatColumns="0" formatRows="0"/>
  <mergeCells count="35">
    <mergeCell ref="AE88:AF88"/>
    <mergeCell ref="AE102:AF102"/>
    <mergeCell ref="AE103:AF103"/>
    <mergeCell ref="AE111:AF111"/>
    <mergeCell ref="AE112:AF112"/>
    <mergeCell ref="AE78:AF78"/>
    <mergeCell ref="B79:O79"/>
    <mergeCell ref="AE79:AF79"/>
    <mergeCell ref="A82:A83"/>
    <mergeCell ref="A86:A87"/>
    <mergeCell ref="AE87:AF87"/>
    <mergeCell ref="A68:A69"/>
    <mergeCell ref="AF38:AG38"/>
    <mergeCell ref="AF39:AG39"/>
    <mergeCell ref="B43:O43"/>
    <mergeCell ref="A46:A47"/>
    <mergeCell ref="A50:A51"/>
    <mergeCell ref="AE51:AF51"/>
    <mergeCell ref="AE52:AF52"/>
    <mergeCell ref="AE60:AF60"/>
    <mergeCell ref="B61:O61"/>
    <mergeCell ref="AE61:AF61"/>
    <mergeCell ref="A64:A65"/>
    <mergeCell ref="A32:A33"/>
    <mergeCell ref="B7:O7"/>
    <mergeCell ref="AF8:AG8"/>
    <mergeCell ref="AF9:AG9"/>
    <mergeCell ref="A10:A11"/>
    <mergeCell ref="A14:A15"/>
    <mergeCell ref="AF17:AG17"/>
    <mergeCell ref="AF18:AG18"/>
    <mergeCell ref="B25:O25"/>
    <mergeCell ref="A28:A29"/>
    <mergeCell ref="AF29:AG29"/>
    <mergeCell ref="AF30:AG30"/>
  </mergeCells>
  <conditionalFormatting sqref="C33">
    <cfRule type="cellIs" dxfId="29" priority="13" operator="lessThan">
      <formula>C32</formula>
    </cfRule>
  </conditionalFormatting>
  <conditionalFormatting sqref="C51">
    <cfRule type="cellIs" dxfId="28" priority="9" operator="lessThan">
      <formula>C50</formula>
    </cfRule>
  </conditionalFormatting>
  <conditionalFormatting sqref="C11:P11">
    <cfRule type="cellIs" dxfId="27" priority="19" operator="lessThan">
      <formula>C10</formula>
    </cfRule>
  </conditionalFormatting>
  <conditionalFormatting sqref="C15:P15">
    <cfRule type="cellIs" dxfId="26" priority="17" operator="lessThan">
      <formula>C14</formula>
    </cfRule>
  </conditionalFormatting>
  <conditionalFormatting sqref="C29:P29">
    <cfRule type="cellIs" dxfId="25" priority="15" operator="lessThan">
      <formula>C28</formula>
    </cfRule>
  </conditionalFormatting>
  <conditionalFormatting sqref="C47:P47">
    <cfRule type="cellIs" dxfId="24" priority="11" operator="lessThan">
      <formula>C46</formula>
    </cfRule>
  </conditionalFormatting>
  <conditionalFormatting sqref="C65:P65">
    <cfRule type="cellIs" dxfId="23" priority="7" operator="lessThan">
      <formula>C64</formula>
    </cfRule>
  </conditionalFormatting>
  <conditionalFormatting sqref="C69:P69">
    <cfRule type="cellIs" dxfId="22" priority="5" operator="lessThan">
      <formula>C68</formula>
    </cfRule>
  </conditionalFormatting>
  <conditionalFormatting sqref="C83:P83">
    <cfRule type="cellIs" dxfId="21" priority="3" operator="lessThan">
      <formula>C82</formula>
    </cfRule>
  </conditionalFormatting>
  <conditionalFormatting sqref="C87:P87">
    <cfRule type="cellIs" dxfId="20" priority="1" operator="lessThan">
      <formula>C86</formula>
    </cfRule>
  </conditionalFormatting>
  <conditionalFormatting sqref="D16:P18 D20:P20 D33:P37 D39:P39 D51:P56">
    <cfRule type="cellIs" dxfId="19" priority="57" operator="lessThan">
      <formula>D15</formula>
    </cfRule>
  </conditionalFormatting>
  <conditionalFormatting sqref="D19:P19">
    <cfRule type="cellIs" dxfId="18" priority="59" operator="lessThan">
      <formula>D16</formula>
    </cfRule>
  </conditionalFormatting>
  <conditionalFormatting sqref="D21:P21">
    <cfRule type="cellIs" dxfId="17" priority="58" operator="lessThan">
      <formula>D16</formula>
    </cfRule>
  </conditionalFormatting>
  <conditionalFormatting sqref="D38:P38 D57:P57">
    <cfRule type="cellIs" dxfId="16" priority="60" operator="lessThan">
      <formula>D36</formula>
    </cfRule>
  </conditionalFormatting>
  <conditionalFormatting sqref="E33:P33">
    <cfRule type="cellIs" dxfId="15" priority="42" operator="lessThan">
      <formula>E32</formula>
    </cfRule>
  </conditionalFormatting>
  <conditionalFormatting sqref="E51:P51">
    <cfRule type="cellIs" dxfId="14" priority="39" operator="lessThan">
      <formula>E50</formula>
    </cfRule>
  </conditionalFormatting>
  <conditionalFormatting sqref="F71:L71">
    <cfRule type="cellIs" dxfId="13" priority="30" operator="lessThan">
      <formula>F70</formula>
    </cfRule>
  </conditionalFormatting>
  <conditionalFormatting sqref="F89:L89">
    <cfRule type="cellIs" dxfId="12" priority="29" operator="lessThan">
      <formula>F88</formula>
    </cfRule>
  </conditionalFormatting>
  <dataValidations disablePrompts="1" count="1">
    <dataValidation allowBlank="1" showInputMessage="1" showErrorMessage="1" promptTitle="Informação" prompt="O valor &quot;Total até agora&quot; é a soma dos meses que´já se decorreram dentro do ano._x000a__x000a_Portanto, se você estiver na metade do mês de janeiro, ele ficará zerado, pois o mês não se completou ainda e assim sucessivamente." sqref="C9" xr:uid="{00000000-0002-0000-0300-000000000000}"/>
  </dataValidations>
  <pageMargins left="0.511811024" right="0.511811024" top="0.78740157499999996" bottom="0.78740157499999996" header="0.31496062000000002" footer="0.31496062000000002"/>
  <drawing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B7DFFB-02D2-4C45-89CD-42869DFBB3B2}">
  <dimension ref="B1:BN163"/>
  <sheetViews>
    <sheetView showGridLines="0" zoomScale="145" zoomScaleNormal="145" workbookViewId="0">
      <selection activeCell="B2" sqref="B2"/>
    </sheetView>
  </sheetViews>
  <sheetFormatPr defaultRowHeight="14.4" x14ac:dyDescent="0.3"/>
  <cols>
    <col min="1" max="1" width="9.21875" customWidth="1"/>
    <col min="3" max="4" width="11.5546875" customWidth="1"/>
    <col min="5" max="16" width="10.77734375" bestFit="1" customWidth="1"/>
    <col min="17" max="17" width="9.44140625" bestFit="1" customWidth="1"/>
    <col min="18" max="22" width="9.21875" bestFit="1" customWidth="1"/>
    <col min="56" max="56" width="10" bestFit="1" customWidth="1"/>
  </cols>
  <sheetData>
    <row r="1" spans="2:66" ht="4.5" customHeight="1" x14ac:dyDescent="0.3"/>
    <row r="2" spans="2:66" ht="23.4" x14ac:dyDescent="0.45">
      <c r="B2" s="73" t="s">
        <v>131</v>
      </c>
    </row>
    <row r="4" spans="2:66" ht="21" x14ac:dyDescent="0.4">
      <c r="B4" s="74" t="s">
        <v>68</v>
      </c>
    </row>
    <row r="13" spans="2:66" ht="7.5" customHeight="1" x14ac:dyDescent="0.3"/>
    <row r="14" spans="2:66" x14ac:dyDescent="0.3">
      <c r="E14" s="75" t="s">
        <v>69</v>
      </c>
      <c r="F14" s="75" t="s">
        <v>70</v>
      </c>
      <c r="G14" s="75" t="s">
        <v>71</v>
      </c>
      <c r="H14" s="75" t="s">
        <v>72</v>
      </c>
      <c r="I14" s="75" t="s">
        <v>73</v>
      </c>
      <c r="J14" s="75" t="s">
        <v>74</v>
      </c>
      <c r="K14" s="75" t="s">
        <v>75</v>
      </c>
      <c r="L14" s="75" t="s">
        <v>76</v>
      </c>
      <c r="M14" s="75" t="s">
        <v>77</v>
      </c>
      <c r="N14" s="75" t="s">
        <v>78</v>
      </c>
      <c r="O14" s="75" t="s">
        <v>79</v>
      </c>
      <c r="P14" s="75" t="s">
        <v>80</v>
      </c>
      <c r="Q14" s="75" t="s">
        <v>81</v>
      </c>
      <c r="R14" s="75" t="s">
        <v>82</v>
      </c>
      <c r="S14" s="75" t="s">
        <v>83</v>
      </c>
      <c r="T14" s="75" t="s">
        <v>84</v>
      </c>
      <c r="U14" s="75" t="s">
        <v>85</v>
      </c>
      <c r="V14" s="75" t="s">
        <v>86</v>
      </c>
      <c r="W14" s="75" t="s">
        <v>87</v>
      </c>
      <c r="X14" s="75" t="s">
        <v>88</v>
      </c>
      <c r="Y14" s="75" t="s">
        <v>89</v>
      </c>
      <c r="Z14" s="75" t="s">
        <v>90</v>
      </c>
      <c r="AA14" s="75" t="s">
        <v>91</v>
      </c>
      <c r="AB14" s="75" t="s">
        <v>92</v>
      </c>
      <c r="AC14" s="75" t="s">
        <v>93</v>
      </c>
      <c r="AD14" s="75" t="s">
        <v>94</v>
      </c>
      <c r="AE14" s="75" t="s">
        <v>95</v>
      </c>
      <c r="AF14" s="75" t="s">
        <v>96</v>
      </c>
      <c r="AG14" s="75" t="s">
        <v>97</v>
      </c>
      <c r="AH14" s="75" t="s">
        <v>98</v>
      </c>
      <c r="AI14" s="75" t="s">
        <v>99</v>
      </c>
      <c r="AJ14" s="75" t="s">
        <v>100</v>
      </c>
      <c r="AK14" s="75" t="s">
        <v>101</v>
      </c>
      <c r="AL14" s="75" t="s">
        <v>102</v>
      </c>
      <c r="AM14" s="75" t="s">
        <v>103</v>
      </c>
      <c r="AN14" s="75" t="s">
        <v>104</v>
      </c>
      <c r="AO14" s="75" t="s">
        <v>105</v>
      </c>
      <c r="AP14" s="75" t="s">
        <v>106</v>
      </c>
      <c r="AQ14" s="75" t="s">
        <v>107</v>
      </c>
      <c r="AR14" s="75" t="s">
        <v>108</v>
      </c>
      <c r="AS14" s="75" t="s">
        <v>109</v>
      </c>
      <c r="AT14" s="75" t="s">
        <v>110</v>
      </c>
      <c r="AU14" s="75" t="s">
        <v>111</v>
      </c>
      <c r="AV14" s="75" t="s">
        <v>112</v>
      </c>
      <c r="AW14" s="75" t="s">
        <v>113</v>
      </c>
      <c r="AX14" s="75" t="s">
        <v>114</v>
      </c>
      <c r="AY14" s="75" t="s">
        <v>115</v>
      </c>
      <c r="AZ14" s="75" t="s">
        <v>116</v>
      </c>
      <c r="BA14" s="75" t="s">
        <v>117</v>
      </c>
      <c r="BB14" s="75" t="s">
        <v>118</v>
      </c>
      <c r="BC14" s="75" t="s">
        <v>119</v>
      </c>
      <c r="BD14" s="75" t="s">
        <v>120</v>
      </c>
      <c r="BE14" s="75" t="s">
        <v>121</v>
      </c>
    </row>
    <row r="15" spans="2:66" x14ac:dyDescent="0.3">
      <c r="C15" s="76" t="s">
        <v>122</v>
      </c>
      <c r="D15" s="76" t="s">
        <v>14</v>
      </c>
      <c r="E15" s="77">
        <v>46027</v>
      </c>
      <c r="F15" s="78">
        <f>E15+7</f>
        <v>46034</v>
      </c>
      <c r="G15" s="78">
        <f t="shared" ref="G15:BE15" si="0">F15+7</f>
        <v>46041</v>
      </c>
      <c r="H15" s="78">
        <f t="shared" si="0"/>
        <v>46048</v>
      </c>
      <c r="I15" s="78">
        <f t="shared" si="0"/>
        <v>46055</v>
      </c>
      <c r="J15" s="78">
        <f t="shared" si="0"/>
        <v>46062</v>
      </c>
      <c r="K15" s="78">
        <f t="shared" si="0"/>
        <v>46069</v>
      </c>
      <c r="L15" s="78">
        <f t="shared" si="0"/>
        <v>46076</v>
      </c>
      <c r="M15" s="78">
        <f t="shared" si="0"/>
        <v>46083</v>
      </c>
      <c r="N15" s="78">
        <f t="shared" si="0"/>
        <v>46090</v>
      </c>
      <c r="O15" s="78">
        <f t="shared" si="0"/>
        <v>46097</v>
      </c>
      <c r="P15" s="78">
        <f t="shared" si="0"/>
        <v>46104</v>
      </c>
      <c r="Q15" s="78">
        <f t="shared" si="0"/>
        <v>46111</v>
      </c>
      <c r="R15" s="78">
        <f t="shared" si="0"/>
        <v>46118</v>
      </c>
      <c r="S15" s="78">
        <f t="shared" si="0"/>
        <v>46125</v>
      </c>
      <c r="T15" s="78">
        <f t="shared" si="0"/>
        <v>46132</v>
      </c>
      <c r="U15" s="78">
        <f t="shared" si="0"/>
        <v>46139</v>
      </c>
      <c r="V15" s="78">
        <f t="shared" si="0"/>
        <v>46146</v>
      </c>
      <c r="W15" s="78">
        <f t="shared" si="0"/>
        <v>46153</v>
      </c>
      <c r="X15" s="78">
        <f t="shared" si="0"/>
        <v>46160</v>
      </c>
      <c r="Y15" s="78">
        <f t="shared" si="0"/>
        <v>46167</v>
      </c>
      <c r="Z15" s="78">
        <f t="shared" si="0"/>
        <v>46174</v>
      </c>
      <c r="AA15" s="78">
        <f t="shared" si="0"/>
        <v>46181</v>
      </c>
      <c r="AB15" s="78">
        <f t="shared" si="0"/>
        <v>46188</v>
      </c>
      <c r="AC15" s="78">
        <f t="shared" si="0"/>
        <v>46195</v>
      </c>
      <c r="AD15" s="78">
        <f t="shared" si="0"/>
        <v>46202</v>
      </c>
      <c r="AE15" s="78">
        <f t="shared" si="0"/>
        <v>46209</v>
      </c>
      <c r="AF15" s="78">
        <f t="shared" si="0"/>
        <v>46216</v>
      </c>
      <c r="AG15" s="78">
        <f t="shared" si="0"/>
        <v>46223</v>
      </c>
      <c r="AH15" s="78">
        <f t="shared" si="0"/>
        <v>46230</v>
      </c>
      <c r="AI15" s="78">
        <f t="shared" si="0"/>
        <v>46237</v>
      </c>
      <c r="AJ15" s="78">
        <f t="shared" si="0"/>
        <v>46244</v>
      </c>
      <c r="AK15" s="78">
        <f t="shared" si="0"/>
        <v>46251</v>
      </c>
      <c r="AL15" s="78">
        <f t="shared" si="0"/>
        <v>46258</v>
      </c>
      <c r="AM15" s="78">
        <f t="shared" si="0"/>
        <v>46265</v>
      </c>
      <c r="AN15" s="78">
        <f t="shared" si="0"/>
        <v>46272</v>
      </c>
      <c r="AO15" s="78">
        <f t="shared" si="0"/>
        <v>46279</v>
      </c>
      <c r="AP15" s="78">
        <f t="shared" si="0"/>
        <v>46286</v>
      </c>
      <c r="AQ15" s="78">
        <f t="shared" si="0"/>
        <v>46293</v>
      </c>
      <c r="AR15" s="78">
        <f t="shared" si="0"/>
        <v>46300</v>
      </c>
      <c r="AS15" s="78">
        <f t="shared" si="0"/>
        <v>46307</v>
      </c>
      <c r="AT15" s="78">
        <f t="shared" si="0"/>
        <v>46314</v>
      </c>
      <c r="AU15" s="78">
        <f t="shared" si="0"/>
        <v>46321</v>
      </c>
      <c r="AV15" s="78">
        <f t="shared" si="0"/>
        <v>46328</v>
      </c>
      <c r="AW15" s="78">
        <f t="shared" si="0"/>
        <v>46335</v>
      </c>
      <c r="AX15" s="78">
        <f t="shared" si="0"/>
        <v>46342</v>
      </c>
      <c r="AY15" s="78">
        <f>AX15+7</f>
        <v>46349</v>
      </c>
      <c r="AZ15" s="78">
        <f t="shared" si="0"/>
        <v>46356</v>
      </c>
      <c r="BA15" s="78">
        <f t="shared" si="0"/>
        <v>46363</v>
      </c>
      <c r="BB15" s="78">
        <f t="shared" si="0"/>
        <v>46370</v>
      </c>
      <c r="BC15" s="78">
        <f t="shared" si="0"/>
        <v>46377</v>
      </c>
      <c r="BD15" s="78">
        <f t="shared" si="0"/>
        <v>46384</v>
      </c>
      <c r="BE15" s="78">
        <f t="shared" si="0"/>
        <v>46391</v>
      </c>
      <c r="BF15" s="79"/>
      <c r="BG15" s="79"/>
      <c r="BH15" s="79"/>
      <c r="BI15" s="79"/>
      <c r="BJ15" s="79"/>
      <c r="BK15" s="79"/>
      <c r="BL15" s="79"/>
      <c r="BM15" s="79"/>
      <c r="BN15" s="79"/>
    </row>
    <row r="16" spans="2:66" x14ac:dyDescent="0.3">
      <c r="B16" s="80" t="s">
        <v>123</v>
      </c>
      <c r="C16" s="81">
        <f ca="1">SUMIF(E15:BD15,"&lt;"&amp;TODAY(),E16:BD16)</f>
        <v>0</v>
      </c>
      <c r="D16" s="81">
        <f>SUM(E16:BE16)</f>
        <v>32500</v>
      </c>
      <c r="E16" s="82">
        <f>3000/5</f>
        <v>600</v>
      </c>
      <c r="F16" s="82">
        <f t="shared" ref="F16:BB16" si="1">3000/5</f>
        <v>600</v>
      </c>
      <c r="G16" s="82">
        <f t="shared" si="1"/>
        <v>600</v>
      </c>
      <c r="H16" s="82">
        <f t="shared" si="1"/>
        <v>600</v>
      </c>
      <c r="I16" s="82">
        <v>400</v>
      </c>
      <c r="J16" s="82">
        <v>1000</v>
      </c>
      <c r="K16" s="82">
        <f t="shared" si="1"/>
        <v>600</v>
      </c>
      <c r="L16" s="82">
        <f t="shared" si="1"/>
        <v>600</v>
      </c>
      <c r="M16" s="82">
        <f t="shared" si="1"/>
        <v>600</v>
      </c>
      <c r="N16" s="82">
        <f t="shared" si="1"/>
        <v>600</v>
      </c>
      <c r="O16" s="82">
        <f t="shared" si="1"/>
        <v>600</v>
      </c>
      <c r="P16" s="82">
        <f t="shared" si="1"/>
        <v>600</v>
      </c>
      <c r="Q16" s="82">
        <f t="shared" si="1"/>
        <v>600</v>
      </c>
      <c r="R16" s="82">
        <f t="shared" si="1"/>
        <v>600</v>
      </c>
      <c r="S16" s="82">
        <f t="shared" si="1"/>
        <v>600</v>
      </c>
      <c r="T16" s="82">
        <f t="shared" si="1"/>
        <v>600</v>
      </c>
      <c r="U16" s="82">
        <f t="shared" si="1"/>
        <v>600</v>
      </c>
      <c r="V16" s="82">
        <f t="shared" si="1"/>
        <v>600</v>
      </c>
      <c r="W16" s="82">
        <f t="shared" si="1"/>
        <v>600</v>
      </c>
      <c r="X16" s="82">
        <f t="shared" si="1"/>
        <v>600</v>
      </c>
      <c r="Y16" s="82">
        <f t="shared" si="1"/>
        <v>600</v>
      </c>
      <c r="Z16" s="82">
        <f t="shared" si="1"/>
        <v>600</v>
      </c>
      <c r="AA16" s="82">
        <f t="shared" si="1"/>
        <v>600</v>
      </c>
      <c r="AB16" s="82">
        <f t="shared" si="1"/>
        <v>600</v>
      </c>
      <c r="AC16" s="82">
        <f t="shared" si="1"/>
        <v>600</v>
      </c>
      <c r="AD16" s="82">
        <f t="shared" si="1"/>
        <v>600</v>
      </c>
      <c r="AE16" s="82">
        <f t="shared" si="1"/>
        <v>600</v>
      </c>
      <c r="AF16" s="82">
        <f t="shared" si="1"/>
        <v>600</v>
      </c>
      <c r="AG16" s="82">
        <f t="shared" si="1"/>
        <v>600</v>
      </c>
      <c r="AH16" s="82">
        <f t="shared" si="1"/>
        <v>600</v>
      </c>
      <c r="AI16" s="82">
        <f t="shared" si="1"/>
        <v>600</v>
      </c>
      <c r="AJ16" s="82">
        <f t="shared" si="1"/>
        <v>600</v>
      </c>
      <c r="AK16" s="82">
        <f t="shared" si="1"/>
        <v>600</v>
      </c>
      <c r="AL16" s="82">
        <f t="shared" si="1"/>
        <v>600</v>
      </c>
      <c r="AM16" s="82">
        <f t="shared" si="1"/>
        <v>600</v>
      </c>
      <c r="AN16" s="82">
        <f t="shared" si="1"/>
        <v>600</v>
      </c>
      <c r="AO16" s="82">
        <f t="shared" si="1"/>
        <v>600</v>
      </c>
      <c r="AP16" s="82">
        <f t="shared" si="1"/>
        <v>600</v>
      </c>
      <c r="AQ16" s="82">
        <f t="shared" si="1"/>
        <v>600</v>
      </c>
      <c r="AR16" s="82">
        <f t="shared" si="1"/>
        <v>600</v>
      </c>
      <c r="AS16" s="82">
        <f t="shared" si="1"/>
        <v>600</v>
      </c>
      <c r="AT16" s="82">
        <f t="shared" si="1"/>
        <v>600</v>
      </c>
      <c r="AU16" s="82">
        <f t="shared" si="1"/>
        <v>600</v>
      </c>
      <c r="AV16" s="82">
        <f t="shared" si="1"/>
        <v>600</v>
      </c>
      <c r="AW16" s="82">
        <f t="shared" si="1"/>
        <v>600</v>
      </c>
      <c r="AX16" s="82">
        <f t="shared" si="1"/>
        <v>600</v>
      </c>
      <c r="AY16" s="82">
        <f t="shared" si="1"/>
        <v>600</v>
      </c>
      <c r="AZ16" s="82">
        <f t="shared" si="1"/>
        <v>600</v>
      </c>
      <c r="BA16" s="82">
        <f t="shared" si="1"/>
        <v>600</v>
      </c>
      <c r="BB16" s="82">
        <f t="shared" si="1"/>
        <v>600</v>
      </c>
      <c r="BC16" s="82">
        <v>500</v>
      </c>
      <c r="BD16" s="82">
        <v>1000</v>
      </c>
      <c r="BE16" s="83">
        <v>800</v>
      </c>
    </row>
    <row r="17" spans="2:66" x14ac:dyDescent="0.3">
      <c r="B17" s="80" t="s">
        <v>0</v>
      </c>
      <c r="C17" s="81">
        <f ca="1">SUMIF(E15:BD15,"&lt;"&amp;TODAY(),E17:BD17)</f>
        <v>0</v>
      </c>
      <c r="D17" s="81">
        <f>SUM(E17:BE17)</f>
        <v>36500</v>
      </c>
      <c r="E17" s="82">
        <v>400</v>
      </c>
      <c r="F17" s="82">
        <v>600</v>
      </c>
      <c r="G17" s="82">
        <v>800</v>
      </c>
      <c r="H17" s="82">
        <v>100</v>
      </c>
      <c r="I17" s="82">
        <v>1000</v>
      </c>
      <c r="J17" s="82">
        <v>2000</v>
      </c>
      <c r="K17" s="82">
        <v>400</v>
      </c>
      <c r="L17" s="82">
        <v>600</v>
      </c>
      <c r="M17" s="82">
        <v>800</v>
      </c>
      <c r="N17" s="82">
        <v>100</v>
      </c>
      <c r="O17" s="82">
        <v>1000</v>
      </c>
      <c r="P17" s="82">
        <v>400</v>
      </c>
      <c r="Q17" s="82">
        <v>600</v>
      </c>
      <c r="R17" s="82">
        <v>800</v>
      </c>
      <c r="S17" s="82">
        <v>100</v>
      </c>
      <c r="T17" s="82">
        <v>1000</v>
      </c>
      <c r="U17" s="82">
        <v>2000</v>
      </c>
      <c r="V17" s="82">
        <v>400</v>
      </c>
      <c r="W17" s="82">
        <v>600</v>
      </c>
      <c r="X17" s="82">
        <v>800</v>
      </c>
      <c r="Y17" s="82">
        <v>100</v>
      </c>
      <c r="Z17" s="82">
        <v>1000</v>
      </c>
      <c r="AA17" s="82">
        <v>400</v>
      </c>
      <c r="AB17" s="82">
        <v>600</v>
      </c>
      <c r="AC17" s="82">
        <v>800</v>
      </c>
      <c r="AD17" s="82">
        <v>100</v>
      </c>
      <c r="AE17" s="82">
        <v>1000</v>
      </c>
      <c r="AF17" s="82">
        <v>2000</v>
      </c>
      <c r="AG17" s="82">
        <v>400</v>
      </c>
      <c r="AH17" s="82">
        <v>600</v>
      </c>
      <c r="AI17" s="82">
        <v>800</v>
      </c>
      <c r="AJ17" s="82">
        <v>100</v>
      </c>
      <c r="AK17" s="82">
        <v>1000</v>
      </c>
      <c r="AL17" s="82">
        <v>400</v>
      </c>
      <c r="AM17" s="82">
        <v>600</v>
      </c>
      <c r="AN17" s="82">
        <v>800</v>
      </c>
      <c r="AO17" s="82">
        <v>100</v>
      </c>
      <c r="AP17" s="82">
        <v>1000</v>
      </c>
      <c r="AQ17" s="82">
        <v>2000</v>
      </c>
      <c r="AR17" s="82">
        <v>400</v>
      </c>
      <c r="AS17" s="82">
        <v>600</v>
      </c>
      <c r="AT17" s="82">
        <v>800</v>
      </c>
      <c r="AU17" s="82">
        <v>100</v>
      </c>
      <c r="AV17" s="82">
        <v>1000</v>
      </c>
      <c r="AW17" s="82">
        <v>400</v>
      </c>
      <c r="AX17" s="82">
        <v>600</v>
      </c>
      <c r="AY17" s="82">
        <v>800</v>
      </c>
      <c r="AZ17" s="82">
        <v>100</v>
      </c>
      <c r="BA17" s="82">
        <v>1000</v>
      </c>
      <c r="BB17" s="82">
        <v>2000</v>
      </c>
      <c r="BC17" s="82">
        <v>400</v>
      </c>
      <c r="BD17" s="82"/>
      <c r="BE17" s="82"/>
    </row>
    <row r="20" spans="2:66" ht="21" x14ac:dyDescent="0.4">
      <c r="B20" s="74" t="s">
        <v>124</v>
      </c>
    </row>
    <row r="29" spans="2:66" ht="7.5" customHeight="1" x14ac:dyDescent="0.3"/>
    <row r="30" spans="2:66" x14ac:dyDescent="0.3">
      <c r="E30" s="75" t="s">
        <v>69</v>
      </c>
      <c r="F30" s="75" t="s">
        <v>70</v>
      </c>
      <c r="G30" s="75" t="s">
        <v>71</v>
      </c>
      <c r="H30" s="75" t="s">
        <v>72</v>
      </c>
      <c r="I30" s="75" t="s">
        <v>73</v>
      </c>
      <c r="J30" s="75" t="s">
        <v>74</v>
      </c>
      <c r="K30" s="75" t="s">
        <v>75</v>
      </c>
      <c r="L30" s="75" t="s">
        <v>76</v>
      </c>
      <c r="M30" s="75" t="s">
        <v>77</v>
      </c>
      <c r="N30" s="75" t="s">
        <v>78</v>
      </c>
      <c r="O30" s="75" t="s">
        <v>79</v>
      </c>
      <c r="P30" s="75" t="s">
        <v>80</v>
      </c>
      <c r="Q30" s="75" t="s">
        <v>81</v>
      </c>
      <c r="R30" s="75" t="s">
        <v>82</v>
      </c>
      <c r="S30" s="75" t="s">
        <v>83</v>
      </c>
      <c r="T30" s="75" t="s">
        <v>84</v>
      </c>
      <c r="U30" s="75" t="s">
        <v>85</v>
      </c>
      <c r="V30" s="75" t="s">
        <v>86</v>
      </c>
      <c r="W30" s="75" t="s">
        <v>87</v>
      </c>
      <c r="X30" s="75" t="s">
        <v>88</v>
      </c>
      <c r="Y30" s="75" t="s">
        <v>89</v>
      </c>
      <c r="Z30" s="75" t="s">
        <v>90</v>
      </c>
      <c r="AA30" s="75" t="s">
        <v>91</v>
      </c>
      <c r="AB30" s="75" t="s">
        <v>92</v>
      </c>
      <c r="AC30" s="75" t="s">
        <v>93</v>
      </c>
      <c r="AD30" s="75" t="s">
        <v>94</v>
      </c>
      <c r="AE30" s="75" t="s">
        <v>95</v>
      </c>
      <c r="AF30" s="75" t="s">
        <v>96</v>
      </c>
      <c r="AG30" s="75" t="s">
        <v>97</v>
      </c>
      <c r="AH30" s="75" t="s">
        <v>98</v>
      </c>
      <c r="AI30" s="75" t="s">
        <v>99</v>
      </c>
      <c r="AJ30" s="75" t="s">
        <v>100</v>
      </c>
      <c r="AK30" s="75" t="s">
        <v>101</v>
      </c>
      <c r="AL30" s="75" t="s">
        <v>102</v>
      </c>
      <c r="AM30" s="75" t="s">
        <v>103</v>
      </c>
      <c r="AN30" s="75" t="s">
        <v>104</v>
      </c>
      <c r="AO30" s="75" t="s">
        <v>105</v>
      </c>
      <c r="AP30" s="75" t="s">
        <v>106</v>
      </c>
      <c r="AQ30" s="75" t="s">
        <v>107</v>
      </c>
      <c r="AR30" s="75" t="s">
        <v>108</v>
      </c>
      <c r="AS30" s="75" t="s">
        <v>109</v>
      </c>
      <c r="AT30" s="75" t="s">
        <v>110</v>
      </c>
      <c r="AU30" s="75" t="s">
        <v>111</v>
      </c>
      <c r="AV30" s="75" t="s">
        <v>112</v>
      </c>
      <c r="AW30" s="75" t="s">
        <v>113</v>
      </c>
      <c r="AX30" s="75" t="s">
        <v>114</v>
      </c>
      <c r="AY30" s="75" t="s">
        <v>115</v>
      </c>
      <c r="AZ30" s="75" t="s">
        <v>116</v>
      </c>
      <c r="BA30" s="75" t="s">
        <v>117</v>
      </c>
      <c r="BB30" s="75" t="s">
        <v>118</v>
      </c>
      <c r="BC30" s="75" t="s">
        <v>119</v>
      </c>
      <c r="BD30" s="75" t="s">
        <v>120</v>
      </c>
      <c r="BE30" s="75" t="s">
        <v>121</v>
      </c>
    </row>
    <row r="31" spans="2:66" x14ac:dyDescent="0.3">
      <c r="C31" s="76" t="s">
        <v>122</v>
      </c>
      <c r="D31" s="76" t="s">
        <v>14</v>
      </c>
      <c r="E31" s="77">
        <f>E15</f>
        <v>46027</v>
      </c>
      <c r="F31" s="78">
        <f>E31+7</f>
        <v>46034</v>
      </c>
      <c r="G31" s="78">
        <f t="shared" ref="G31:AX31" si="2">F31+7</f>
        <v>46041</v>
      </c>
      <c r="H31" s="78">
        <f t="shared" si="2"/>
        <v>46048</v>
      </c>
      <c r="I31" s="78">
        <f t="shared" si="2"/>
        <v>46055</v>
      </c>
      <c r="J31" s="78">
        <f t="shared" si="2"/>
        <v>46062</v>
      </c>
      <c r="K31" s="78">
        <f t="shared" si="2"/>
        <v>46069</v>
      </c>
      <c r="L31" s="78">
        <f t="shared" si="2"/>
        <v>46076</v>
      </c>
      <c r="M31" s="78">
        <f t="shared" si="2"/>
        <v>46083</v>
      </c>
      <c r="N31" s="78">
        <f t="shared" si="2"/>
        <v>46090</v>
      </c>
      <c r="O31" s="78">
        <f t="shared" si="2"/>
        <v>46097</v>
      </c>
      <c r="P31" s="78">
        <f t="shared" si="2"/>
        <v>46104</v>
      </c>
      <c r="Q31" s="78">
        <f t="shared" si="2"/>
        <v>46111</v>
      </c>
      <c r="R31" s="78">
        <f t="shared" si="2"/>
        <v>46118</v>
      </c>
      <c r="S31" s="78">
        <f t="shared" si="2"/>
        <v>46125</v>
      </c>
      <c r="T31" s="78">
        <f t="shared" si="2"/>
        <v>46132</v>
      </c>
      <c r="U31" s="78">
        <f t="shared" si="2"/>
        <v>46139</v>
      </c>
      <c r="V31" s="78">
        <f t="shared" si="2"/>
        <v>46146</v>
      </c>
      <c r="W31" s="78">
        <f t="shared" si="2"/>
        <v>46153</v>
      </c>
      <c r="X31" s="78">
        <f t="shared" si="2"/>
        <v>46160</v>
      </c>
      <c r="Y31" s="78">
        <f t="shared" si="2"/>
        <v>46167</v>
      </c>
      <c r="Z31" s="78">
        <f t="shared" si="2"/>
        <v>46174</v>
      </c>
      <c r="AA31" s="78">
        <f t="shared" si="2"/>
        <v>46181</v>
      </c>
      <c r="AB31" s="78">
        <f t="shared" si="2"/>
        <v>46188</v>
      </c>
      <c r="AC31" s="78">
        <f t="shared" si="2"/>
        <v>46195</v>
      </c>
      <c r="AD31" s="78">
        <f t="shared" si="2"/>
        <v>46202</v>
      </c>
      <c r="AE31" s="78">
        <f t="shared" si="2"/>
        <v>46209</v>
      </c>
      <c r="AF31" s="78">
        <f t="shared" si="2"/>
        <v>46216</v>
      </c>
      <c r="AG31" s="78">
        <f t="shared" si="2"/>
        <v>46223</v>
      </c>
      <c r="AH31" s="78">
        <f t="shared" si="2"/>
        <v>46230</v>
      </c>
      <c r="AI31" s="78">
        <f t="shared" si="2"/>
        <v>46237</v>
      </c>
      <c r="AJ31" s="78">
        <f t="shared" si="2"/>
        <v>46244</v>
      </c>
      <c r="AK31" s="78">
        <f t="shared" si="2"/>
        <v>46251</v>
      </c>
      <c r="AL31" s="78">
        <f t="shared" si="2"/>
        <v>46258</v>
      </c>
      <c r="AM31" s="78">
        <f t="shared" si="2"/>
        <v>46265</v>
      </c>
      <c r="AN31" s="78">
        <f t="shared" si="2"/>
        <v>46272</v>
      </c>
      <c r="AO31" s="78">
        <f t="shared" si="2"/>
        <v>46279</v>
      </c>
      <c r="AP31" s="78">
        <f t="shared" si="2"/>
        <v>46286</v>
      </c>
      <c r="AQ31" s="78">
        <f t="shared" si="2"/>
        <v>46293</v>
      </c>
      <c r="AR31" s="78">
        <f t="shared" si="2"/>
        <v>46300</v>
      </c>
      <c r="AS31" s="78">
        <f t="shared" si="2"/>
        <v>46307</v>
      </c>
      <c r="AT31" s="78">
        <f t="shared" si="2"/>
        <v>46314</v>
      </c>
      <c r="AU31" s="78">
        <f t="shared" si="2"/>
        <v>46321</v>
      </c>
      <c r="AV31" s="78">
        <f t="shared" si="2"/>
        <v>46328</v>
      </c>
      <c r="AW31" s="78">
        <f t="shared" si="2"/>
        <v>46335</v>
      </c>
      <c r="AX31" s="78">
        <f t="shared" si="2"/>
        <v>46342</v>
      </c>
      <c r="AY31" s="78">
        <f>AX31+7</f>
        <v>46349</v>
      </c>
      <c r="AZ31" s="78">
        <f t="shared" ref="AZ31:BE31" si="3">AY31+7</f>
        <v>46356</v>
      </c>
      <c r="BA31" s="78">
        <f t="shared" si="3"/>
        <v>46363</v>
      </c>
      <c r="BB31" s="78">
        <f t="shared" si="3"/>
        <v>46370</v>
      </c>
      <c r="BC31" s="78">
        <f t="shared" si="3"/>
        <v>46377</v>
      </c>
      <c r="BD31" s="78">
        <f t="shared" si="3"/>
        <v>46384</v>
      </c>
      <c r="BE31" s="78">
        <f t="shared" si="3"/>
        <v>46391</v>
      </c>
      <c r="BF31" s="79"/>
      <c r="BG31" s="79"/>
      <c r="BH31" s="79"/>
      <c r="BI31" s="79"/>
      <c r="BJ31" s="79"/>
      <c r="BK31" s="79"/>
      <c r="BL31" s="79"/>
      <c r="BM31" s="79"/>
      <c r="BN31" s="79"/>
    </row>
    <row r="32" spans="2:66" x14ac:dyDescent="0.3">
      <c r="B32" s="80" t="s">
        <v>123</v>
      </c>
      <c r="C32" s="81">
        <f ca="1">SUMIF(E31:BD31,"&lt;"&amp;TODAY(),E32:BD32)</f>
        <v>0</v>
      </c>
      <c r="D32" s="81">
        <f>SUM(E32:BE32)</f>
        <v>0</v>
      </c>
      <c r="E32" s="82"/>
      <c r="F32" s="82"/>
      <c r="G32" s="82"/>
      <c r="H32" s="82"/>
      <c r="I32" s="82"/>
      <c r="J32" s="82"/>
      <c r="K32" s="82"/>
      <c r="L32" s="82"/>
      <c r="M32" s="82"/>
      <c r="N32" s="82"/>
      <c r="O32" s="82"/>
      <c r="P32" s="82"/>
      <c r="Q32" s="82"/>
      <c r="R32" s="82"/>
      <c r="S32" s="82"/>
      <c r="T32" s="82"/>
      <c r="U32" s="82"/>
      <c r="V32" s="82"/>
      <c r="W32" s="82"/>
      <c r="X32" s="82"/>
      <c r="Y32" s="82"/>
      <c r="Z32" s="82"/>
      <c r="AA32" s="82"/>
      <c r="AB32" s="82"/>
      <c r="AC32" s="82"/>
      <c r="AD32" s="82"/>
      <c r="AE32" s="82"/>
      <c r="AF32" s="82"/>
      <c r="AG32" s="82"/>
      <c r="AH32" s="82"/>
      <c r="AI32" s="82"/>
      <c r="AJ32" s="82"/>
      <c r="AK32" s="82"/>
      <c r="AL32" s="82"/>
      <c r="AM32" s="82"/>
      <c r="AN32" s="82"/>
      <c r="AO32" s="82"/>
      <c r="AP32" s="82"/>
      <c r="AQ32" s="82"/>
      <c r="AR32" s="82"/>
      <c r="AS32" s="82"/>
      <c r="AT32" s="82"/>
      <c r="AU32" s="82"/>
      <c r="AV32" s="82"/>
      <c r="AW32" s="82"/>
      <c r="AX32" s="82"/>
      <c r="AY32" s="82"/>
      <c r="AZ32" s="82"/>
      <c r="BA32" s="82"/>
      <c r="BB32" s="82"/>
      <c r="BC32" s="82"/>
      <c r="BD32" s="82"/>
      <c r="BE32" s="83"/>
    </row>
    <row r="33" spans="2:66" x14ac:dyDescent="0.3">
      <c r="B33" s="80" t="s">
        <v>0</v>
      </c>
      <c r="C33" s="81">
        <f ca="1">SUMIF(E31:BD31,"&lt;"&amp;TODAY(),E33:BD33)</f>
        <v>0</v>
      </c>
      <c r="D33" s="81">
        <f>SUM(E33:BE33)</f>
        <v>0</v>
      </c>
      <c r="E33" s="82"/>
      <c r="F33" s="82"/>
      <c r="G33" s="82"/>
      <c r="H33" s="82"/>
      <c r="I33" s="82"/>
      <c r="J33" s="82"/>
      <c r="K33" s="82"/>
      <c r="L33" s="82"/>
      <c r="M33" s="82"/>
      <c r="N33" s="82"/>
      <c r="O33" s="82"/>
      <c r="P33" s="82"/>
      <c r="Q33" s="82"/>
      <c r="R33" s="82"/>
      <c r="S33" s="82"/>
      <c r="T33" s="82"/>
      <c r="U33" s="82"/>
      <c r="V33" s="82"/>
      <c r="W33" s="82"/>
      <c r="X33" s="82"/>
      <c r="Y33" s="82"/>
      <c r="Z33" s="82"/>
      <c r="AA33" s="82"/>
      <c r="AB33" s="82"/>
      <c r="AC33" s="82"/>
      <c r="AD33" s="82"/>
      <c r="AE33" s="82"/>
      <c r="AF33" s="82"/>
      <c r="AG33" s="82"/>
      <c r="AH33" s="82"/>
      <c r="AI33" s="82"/>
      <c r="AJ33" s="82"/>
      <c r="AK33" s="82"/>
      <c r="AL33" s="82"/>
      <c r="AM33" s="82"/>
      <c r="AN33" s="82"/>
      <c r="AO33" s="82"/>
      <c r="AP33" s="82"/>
      <c r="AQ33" s="82"/>
      <c r="AR33" s="82"/>
      <c r="AS33" s="82"/>
      <c r="AT33" s="82"/>
      <c r="AU33" s="82"/>
      <c r="AV33" s="82"/>
      <c r="AW33" s="82"/>
      <c r="AX33" s="82"/>
      <c r="AY33" s="82"/>
      <c r="AZ33" s="82"/>
      <c r="BA33" s="82"/>
      <c r="BB33" s="82"/>
      <c r="BC33" s="82"/>
      <c r="BD33" s="82"/>
      <c r="BE33" s="82"/>
    </row>
    <row r="36" spans="2:66" ht="21" x14ac:dyDescent="0.4">
      <c r="B36" s="74" t="s">
        <v>125</v>
      </c>
    </row>
    <row r="45" spans="2:66" ht="7.5" customHeight="1" x14ac:dyDescent="0.3"/>
    <row r="46" spans="2:66" x14ac:dyDescent="0.3">
      <c r="E46" s="75" t="s">
        <v>69</v>
      </c>
      <c r="F46" s="75" t="s">
        <v>70</v>
      </c>
      <c r="G46" s="75" t="s">
        <v>71</v>
      </c>
      <c r="H46" s="75" t="s">
        <v>72</v>
      </c>
      <c r="I46" s="75" t="s">
        <v>73</v>
      </c>
      <c r="J46" s="75" t="s">
        <v>74</v>
      </c>
      <c r="K46" s="75" t="s">
        <v>75</v>
      </c>
      <c r="L46" s="75" t="s">
        <v>76</v>
      </c>
      <c r="M46" s="75" t="s">
        <v>77</v>
      </c>
      <c r="N46" s="75" t="s">
        <v>78</v>
      </c>
      <c r="O46" s="75" t="s">
        <v>79</v>
      </c>
      <c r="P46" s="75" t="s">
        <v>80</v>
      </c>
      <c r="Q46" s="75" t="s">
        <v>81</v>
      </c>
      <c r="R46" s="75" t="s">
        <v>82</v>
      </c>
      <c r="S46" s="75" t="s">
        <v>83</v>
      </c>
      <c r="T46" s="75" t="s">
        <v>84</v>
      </c>
      <c r="U46" s="75" t="s">
        <v>85</v>
      </c>
      <c r="V46" s="75" t="s">
        <v>86</v>
      </c>
      <c r="W46" s="75" t="s">
        <v>87</v>
      </c>
      <c r="X46" s="75" t="s">
        <v>88</v>
      </c>
      <c r="Y46" s="75" t="s">
        <v>89</v>
      </c>
      <c r="Z46" s="75" t="s">
        <v>90</v>
      </c>
      <c r="AA46" s="75" t="s">
        <v>91</v>
      </c>
      <c r="AB46" s="75" t="s">
        <v>92</v>
      </c>
      <c r="AC46" s="75" t="s">
        <v>93</v>
      </c>
      <c r="AD46" s="75" t="s">
        <v>94</v>
      </c>
      <c r="AE46" s="75" t="s">
        <v>95</v>
      </c>
      <c r="AF46" s="75" t="s">
        <v>96</v>
      </c>
      <c r="AG46" s="75" t="s">
        <v>97</v>
      </c>
      <c r="AH46" s="75" t="s">
        <v>98</v>
      </c>
      <c r="AI46" s="75" t="s">
        <v>99</v>
      </c>
      <c r="AJ46" s="75" t="s">
        <v>100</v>
      </c>
      <c r="AK46" s="75" t="s">
        <v>101</v>
      </c>
      <c r="AL46" s="75" t="s">
        <v>102</v>
      </c>
      <c r="AM46" s="75" t="s">
        <v>103</v>
      </c>
      <c r="AN46" s="75" t="s">
        <v>104</v>
      </c>
      <c r="AO46" s="75" t="s">
        <v>105</v>
      </c>
      <c r="AP46" s="75" t="s">
        <v>106</v>
      </c>
      <c r="AQ46" s="75" t="s">
        <v>107</v>
      </c>
      <c r="AR46" s="75" t="s">
        <v>108</v>
      </c>
      <c r="AS46" s="75" t="s">
        <v>109</v>
      </c>
      <c r="AT46" s="75" t="s">
        <v>110</v>
      </c>
      <c r="AU46" s="75" t="s">
        <v>111</v>
      </c>
      <c r="AV46" s="75" t="s">
        <v>112</v>
      </c>
      <c r="AW46" s="75" t="s">
        <v>113</v>
      </c>
      <c r="AX46" s="75" t="s">
        <v>114</v>
      </c>
      <c r="AY46" s="75" t="s">
        <v>115</v>
      </c>
      <c r="AZ46" s="75" t="s">
        <v>116</v>
      </c>
      <c r="BA46" s="75" t="s">
        <v>117</v>
      </c>
      <c r="BB46" s="75" t="s">
        <v>118</v>
      </c>
      <c r="BC46" s="75" t="s">
        <v>119</v>
      </c>
      <c r="BD46" s="75" t="s">
        <v>120</v>
      </c>
      <c r="BE46" s="75" t="s">
        <v>121</v>
      </c>
    </row>
    <row r="47" spans="2:66" x14ac:dyDescent="0.3">
      <c r="C47" s="76" t="s">
        <v>122</v>
      </c>
      <c r="D47" s="76" t="s">
        <v>14</v>
      </c>
      <c r="E47" s="77">
        <f>E31</f>
        <v>46027</v>
      </c>
      <c r="F47" s="78">
        <f>E47+7</f>
        <v>46034</v>
      </c>
      <c r="G47" s="78">
        <f t="shared" ref="G47:AX47" si="4">F47+7</f>
        <v>46041</v>
      </c>
      <c r="H47" s="78">
        <f t="shared" si="4"/>
        <v>46048</v>
      </c>
      <c r="I47" s="78">
        <f t="shared" si="4"/>
        <v>46055</v>
      </c>
      <c r="J47" s="78">
        <f t="shared" si="4"/>
        <v>46062</v>
      </c>
      <c r="K47" s="78">
        <f t="shared" si="4"/>
        <v>46069</v>
      </c>
      <c r="L47" s="78">
        <f t="shared" si="4"/>
        <v>46076</v>
      </c>
      <c r="M47" s="78">
        <f t="shared" si="4"/>
        <v>46083</v>
      </c>
      <c r="N47" s="78">
        <f t="shared" si="4"/>
        <v>46090</v>
      </c>
      <c r="O47" s="78">
        <f t="shared" si="4"/>
        <v>46097</v>
      </c>
      <c r="P47" s="78">
        <f t="shared" si="4"/>
        <v>46104</v>
      </c>
      <c r="Q47" s="78">
        <f t="shared" si="4"/>
        <v>46111</v>
      </c>
      <c r="R47" s="78">
        <f t="shared" si="4"/>
        <v>46118</v>
      </c>
      <c r="S47" s="78">
        <f t="shared" si="4"/>
        <v>46125</v>
      </c>
      <c r="T47" s="78">
        <f t="shared" si="4"/>
        <v>46132</v>
      </c>
      <c r="U47" s="78">
        <f t="shared" si="4"/>
        <v>46139</v>
      </c>
      <c r="V47" s="78">
        <f t="shared" si="4"/>
        <v>46146</v>
      </c>
      <c r="W47" s="78">
        <f t="shared" si="4"/>
        <v>46153</v>
      </c>
      <c r="X47" s="78">
        <f t="shared" si="4"/>
        <v>46160</v>
      </c>
      <c r="Y47" s="78">
        <f t="shared" si="4"/>
        <v>46167</v>
      </c>
      <c r="Z47" s="78">
        <f t="shared" si="4"/>
        <v>46174</v>
      </c>
      <c r="AA47" s="78">
        <f t="shared" si="4"/>
        <v>46181</v>
      </c>
      <c r="AB47" s="78">
        <f t="shared" si="4"/>
        <v>46188</v>
      </c>
      <c r="AC47" s="78">
        <f t="shared" si="4"/>
        <v>46195</v>
      </c>
      <c r="AD47" s="78">
        <f t="shared" si="4"/>
        <v>46202</v>
      </c>
      <c r="AE47" s="78">
        <f t="shared" si="4"/>
        <v>46209</v>
      </c>
      <c r="AF47" s="78">
        <f t="shared" si="4"/>
        <v>46216</v>
      </c>
      <c r="AG47" s="78">
        <f t="shared" si="4"/>
        <v>46223</v>
      </c>
      <c r="AH47" s="78">
        <f t="shared" si="4"/>
        <v>46230</v>
      </c>
      <c r="AI47" s="78">
        <f t="shared" si="4"/>
        <v>46237</v>
      </c>
      <c r="AJ47" s="78">
        <f t="shared" si="4"/>
        <v>46244</v>
      </c>
      <c r="AK47" s="78">
        <f t="shared" si="4"/>
        <v>46251</v>
      </c>
      <c r="AL47" s="78">
        <f t="shared" si="4"/>
        <v>46258</v>
      </c>
      <c r="AM47" s="78">
        <f t="shared" si="4"/>
        <v>46265</v>
      </c>
      <c r="AN47" s="78">
        <f t="shared" si="4"/>
        <v>46272</v>
      </c>
      <c r="AO47" s="78">
        <f t="shared" si="4"/>
        <v>46279</v>
      </c>
      <c r="AP47" s="78">
        <f t="shared" si="4"/>
        <v>46286</v>
      </c>
      <c r="AQ47" s="78">
        <f t="shared" si="4"/>
        <v>46293</v>
      </c>
      <c r="AR47" s="78">
        <f t="shared" si="4"/>
        <v>46300</v>
      </c>
      <c r="AS47" s="78">
        <f t="shared" si="4"/>
        <v>46307</v>
      </c>
      <c r="AT47" s="78">
        <f t="shared" si="4"/>
        <v>46314</v>
      </c>
      <c r="AU47" s="78">
        <f t="shared" si="4"/>
        <v>46321</v>
      </c>
      <c r="AV47" s="78">
        <f t="shared" si="4"/>
        <v>46328</v>
      </c>
      <c r="AW47" s="78">
        <f t="shared" si="4"/>
        <v>46335</v>
      </c>
      <c r="AX47" s="78">
        <f t="shared" si="4"/>
        <v>46342</v>
      </c>
      <c r="AY47" s="78">
        <f>AX47+7</f>
        <v>46349</v>
      </c>
      <c r="AZ47" s="78">
        <f t="shared" ref="AZ47:BE47" si="5">AY47+7</f>
        <v>46356</v>
      </c>
      <c r="BA47" s="78">
        <f t="shared" si="5"/>
        <v>46363</v>
      </c>
      <c r="BB47" s="78">
        <f t="shared" si="5"/>
        <v>46370</v>
      </c>
      <c r="BC47" s="78">
        <f t="shared" si="5"/>
        <v>46377</v>
      </c>
      <c r="BD47" s="78">
        <f t="shared" si="5"/>
        <v>46384</v>
      </c>
      <c r="BE47" s="78">
        <f t="shared" si="5"/>
        <v>46391</v>
      </c>
      <c r="BF47" s="79"/>
      <c r="BG47" s="79"/>
      <c r="BH47" s="79"/>
      <c r="BI47" s="79"/>
      <c r="BJ47" s="79"/>
      <c r="BK47" s="79"/>
      <c r="BL47" s="79"/>
      <c r="BM47" s="79"/>
      <c r="BN47" s="79"/>
    </row>
    <row r="48" spans="2:66" x14ac:dyDescent="0.3">
      <c r="B48" s="80" t="s">
        <v>123</v>
      </c>
      <c r="C48" s="81">
        <f ca="1">SUMIF(E47:BD47,"&lt;"&amp;TODAY(),E48:BD48)</f>
        <v>0</v>
      </c>
      <c r="D48" s="81">
        <f>SUM(E48:BE48)</f>
        <v>0</v>
      </c>
      <c r="E48" s="82"/>
      <c r="F48" s="82"/>
      <c r="G48" s="82"/>
      <c r="H48" s="82"/>
      <c r="I48" s="82"/>
      <c r="J48" s="82"/>
      <c r="K48" s="82"/>
      <c r="L48" s="82"/>
      <c r="M48" s="82"/>
      <c r="N48" s="82"/>
      <c r="O48" s="82"/>
      <c r="P48" s="82"/>
      <c r="Q48" s="82"/>
      <c r="R48" s="82"/>
      <c r="S48" s="82"/>
      <c r="T48" s="82"/>
      <c r="U48" s="82"/>
      <c r="V48" s="82"/>
      <c r="W48" s="82"/>
      <c r="X48" s="82"/>
      <c r="Y48" s="82"/>
      <c r="Z48" s="82"/>
      <c r="AA48" s="82"/>
      <c r="AB48" s="82"/>
      <c r="AC48" s="82"/>
      <c r="AD48" s="82"/>
      <c r="AE48" s="82"/>
      <c r="AF48" s="82"/>
      <c r="AG48" s="82"/>
      <c r="AH48" s="82"/>
      <c r="AI48" s="82"/>
      <c r="AJ48" s="82"/>
      <c r="AK48" s="82"/>
      <c r="AL48" s="82"/>
      <c r="AM48" s="82"/>
      <c r="AN48" s="82"/>
      <c r="AO48" s="82"/>
      <c r="AP48" s="82"/>
      <c r="AQ48" s="82"/>
      <c r="AR48" s="82"/>
      <c r="AS48" s="82"/>
      <c r="AT48" s="82"/>
      <c r="AU48" s="82"/>
      <c r="AV48" s="82"/>
      <c r="AW48" s="82"/>
      <c r="AX48" s="82"/>
      <c r="AY48" s="82"/>
      <c r="AZ48" s="82"/>
      <c r="BA48" s="82"/>
      <c r="BB48" s="82"/>
      <c r="BC48" s="82"/>
      <c r="BD48" s="82"/>
      <c r="BE48" s="83"/>
    </row>
    <row r="49" spans="2:66" x14ac:dyDescent="0.3">
      <c r="B49" s="80" t="s">
        <v>0</v>
      </c>
      <c r="C49" s="81">
        <f ca="1">SUMIF(E47:BD47,"&lt;"&amp;TODAY(),E49:BD49)</f>
        <v>0</v>
      </c>
      <c r="D49" s="81">
        <f>SUM(E49:BE49)</f>
        <v>0</v>
      </c>
      <c r="E49" s="82"/>
      <c r="F49" s="82"/>
      <c r="G49" s="82"/>
      <c r="H49" s="82"/>
      <c r="I49" s="82"/>
      <c r="J49" s="82"/>
      <c r="K49" s="82"/>
      <c r="L49" s="82"/>
      <c r="M49" s="82"/>
      <c r="N49" s="82"/>
      <c r="O49" s="82"/>
      <c r="P49" s="82"/>
      <c r="Q49" s="82"/>
      <c r="R49" s="82"/>
      <c r="S49" s="82"/>
      <c r="T49" s="82"/>
      <c r="U49" s="82"/>
      <c r="V49" s="82"/>
      <c r="W49" s="82"/>
      <c r="X49" s="82"/>
      <c r="Y49" s="82"/>
      <c r="Z49" s="82"/>
      <c r="AA49" s="82"/>
      <c r="AB49" s="82"/>
      <c r="AC49" s="82"/>
      <c r="AD49" s="82"/>
      <c r="AE49" s="82"/>
      <c r="AF49" s="82"/>
      <c r="AG49" s="82"/>
      <c r="AH49" s="82"/>
      <c r="AI49" s="82"/>
      <c r="AJ49" s="82"/>
      <c r="AK49" s="82"/>
      <c r="AL49" s="82"/>
      <c r="AM49" s="82"/>
      <c r="AN49" s="82"/>
      <c r="AO49" s="82"/>
      <c r="AP49" s="82"/>
      <c r="AQ49" s="82"/>
      <c r="AR49" s="82"/>
      <c r="AS49" s="82"/>
      <c r="AT49" s="82"/>
      <c r="AU49" s="82"/>
      <c r="AV49" s="82"/>
      <c r="AW49" s="82"/>
      <c r="AX49" s="82"/>
      <c r="AY49" s="82"/>
      <c r="AZ49" s="82"/>
      <c r="BA49" s="82"/>
      <c r="BB49" s="82"/>
      <c r="BC49" s="82"/>
      <c r="BD49" s="82"/>
      <c r="BE49" s="82"/>
    </row>
    <row r="52" spans="2:66" ht="21" x14ac:dyDescent="0.4">
      <c r="B52" s="74" t="s">
        <v>126</v>
      </c>
    </row>
    <row r="61" spans="2:66" ht="7.5" customHeight="1" x14ac:dyDescent="0.3"/>
    <row r="62" spans="2:66" x14ac:dyDescent="0.3">
      <c r="E62" s="75" t="s">
        <v>69</v>
      </c>
      <c r="F62" s="75" t="s">
        <v>70</v>
      </c>
      <c r="G62" s="75" t="s">
        <v>71</v>
      </c>
      <c r="H62" s="75" t="s">
        <v>72</v>
      </c>
      <c r="I62" s="75" t="s">
        <v>73</v>
      </c>
      <c r="J62" s="75" t="s">
        <v>74</v>
      </c>
      <c r="K62" s="75" t="s">
        <v>75</v>
      </c>
      <c r="L62" s="75" t="s">
        <v>76</v>
      </c>
      <c r="M62" s="75" t="s">
        <v>77</v>
      </c>
      <c r="N62" s="75" t="s">
        <v>78</v>
      </c>
      <c r="O62" s="75" t="s">
        <v>79</v>
      </c>
      <c r="P62" s="75" t="s">
        <v>80</v>
      </c>
      <c r="Q62" s="75" t="s">
        <v>81</v>
      </c>
      <c r="R62" s="75" t="s">
        <v>82</v>
      </c>
      <c r="S62" s="75" t="s">
        <v>83</v>
      </c>
      <c r="T62" s="75" t="s">
        <v>84</v>
      </c>
      <c r="U62" s="75" t="s">
        <v>85</v>
      </c>
      <c r="V62" s="75" t="s">
        <v>86</v>
      </c>
      <c r="W62" s="75" t="s">
        <v>87</v>
      </c>
      <c r="X62" s="75" t="s">
        <v>88</v>
      </c>
      <c r="Y62" s="75" t="s">
        <v>89</v>
      </c>
      <c r="Z62" s="75" t="s">
        <v>90</v>
      </c>
      <c r="AA62" s="75" t="s">
        <v>91</v>
      </c>
      <c r="AB62" s="75" t="s">
        <v>92</v>
      </c>
      <c r="AC62" s="75" t="s">
        <v>93</v>
      </c>
      <c r="AD62" s="75" t="s">
        <v>94</v>
      </c>
      <c r="AE62" s="75" t="s">
        <v>95</v>
      </c>
      <c r="AF62" s="75" t="s">
        <v>96</v>
      </c>
      <c r="AG62" s="75" t="s">
        <v>97</v>
      </c>
      <c r="AH62" s="75" t="s">
        <v>98</v>
      </c>
      <c r="AI62" s="75" t="s">
        <v>99</v>
      </c>
      <c r="AJ62" s="75" t="s">
        <v>100</v>
      </c>
      <c r="AK62" s="75" t="s">
        <v>101</v>
      </c>
      <c r="AL62" s="75" t="s">
        <v>102</v>
      </c>
      <c r="AM62" s="75" t="s">
        <v>103</v>
      </c>
      <c r="AN62" s="75" t="s">
        <v>104</v>
      </c>
      <c r="AO62" s="75" t="s">
        <v>105</v>
      </c>
      <c r="AP62" s="75" t="s">
        <v>106</v>
      </c>
      <c r="AQ62" s="75" t="s">
        <v>107</v>
      </c>
      <c r="AR62" s="75" t="s">
        <v>108</v>
      </c>
      <c r="AS62" s="75" t="s">
        <v>109</v>
      </c>
      <c r="AT62" s="75" t="s">
        <v>110</v>
      </c>
      <c r="AU62" s="75" t="s">
        <v>111</v>
      </c>
      <c r="AV62" s="75" t="s">
        <v>112</v>
      </c>
      <c r="AW62" s="75" t="s">
        <v>113</v>
      </c>
      <c r="AX62" s="75" t="s">
        <v>114</v>
      </c>
      <c r="AY62" s="75" t="s">
        <v>115</v>
      </c>
      <c r="AZ62" s="75" t="s">
        <v>116</v>
      </c>
      <c r="BA62" s="75" t="s">
        <v>117</v>
      </c>
      <c r="BB62" s="75" t="s">
        <v>118</v>
      </c>
      <c r="BC62" s="75" t="s">
        <v>119</v>
      </c>
      <c r="BD62" s="75" t="s">
        <v>120</v>
      </c>
      <c r="BE62" s="75" t="s">
        <v>121</v>
      </c>
    </row>
    <row r="63" spans="2:66" x14ac:dyDescent="0.3">
      <c r="C63" s="76" t="s">
        <v>122</v>
      </c>
      <c r="D63" s="76" t="s">
        <v>14</v>
      </c>
      <c r="E63" s="77">
        <f>E47</f>
        <v>46027</v>
      </c>
      <c r="F63" s="78">
        <f>E63+7</f>
        <v>46034</v>
      </c>
      <c r="G63" s="78">
        <f t="shared" ref="G63:AX63" si="6">F63+7</f>
        <v>46041</v>
      </c>
      <c r="H63" s="78">
        <f t="shared" si="6"/>
        <v>46048</v>
      </c>
      <c r="I63" s="78">
        <f t="shared" si="6"/>
        <v>46055</v>
      </c>
      <c r="J63" s="78">
        <f t="shared" si="6"/>
        <v>46062</v>
      </c>
      <c r="K63" s="78">
        <f t="shared" si="6"/>
        <v>46069</v>
      </c>
      <c r="L63" s="78">
        <f t="shared" si="6"/>
        <v>46076</v>
      </c>
      <c r="M63" s="78">
        <f t="shared" si="6"/>
        <v>46083</v>
      </c>
      <c r="N63" s="78">
        <f t="shared" si="6"/>
        <v>46090</v>
      </c>
      <c r="O63" s="78">
        <f t="shared" si="6"/>
        <v>46097</v>
      </c>
      <c r="P63" s="78">
        <f t="shared" si="6"/>
        <v>46104</v>
      </c>
      <c r="Q63" s="78">
        <f t="shared" si="6"/>
        <v>46111</v>
      </c>
      <c r="R63" s="78">
        <f t="shared" si="6"/>
        <v>46118</v>
      </c>
      <c r="S63" s="78">
        <f t="shared" si="6"/>
        <v>46125</v>
      </c>
      <c r="T63" s="78">
        <f t="shared" si="6"/>
        <v>46132</v>
      </c>
      <c r="U63" s="78">
        <f t="shared" si="6"/>
        <v>46139</v>
      </c>
      <c r="V63" s="78">
        <f t="shared" si="6"/>
        <v>46146</v>
      </c>
      <c r="W63" s="78">
        <f t="shared" si="6"/>
        <v>46153</v>
      </c>
      <c r="X63" s="78">
        <f t="shared" si="6"/>
        <v>46160</v>
      </c>
      <c r="Y63" s="78">
        <f t="shared" si="6"/>
        <v>46167</v>
      </c>
      <c r="Z63" s="78">
        <f t="shared" si="6"/>
        <v>46174</v>
      </c>
      <c r="AA63" s="78">
        <f t="shared" si="6"/>
        <v>46181</v>
      </c>
      <c r="AB63" s="78">
        <f t="shared" si="6"/>
        <v>46188</v>
      </c>
      <c r="AC63" s="78">
        <f t="shared" si="6"/>
        <v>46195</v>
      </c>
      <c r="AD63" s="78">
        <f t="shared" si="6"/>
        <v>46202</v>
      </c>
      <c r="AE63" s="78">
        <f t="shared" si="6"/>
        <v>46209</v>
      </c>
      <c r="AF63" s="78">
        <f t="shared" si="6"/>
        <v>46216</v>
      </c>
      <c r="AG63" s="78">
        <f t="shared" si="6"/>
        <v>46223</v>
      </c>
      <c r="AH63" s="78">
        <f t="shared" si="6"/>
        <v>46230</v>
      </c>
      <c r="AI63" s="78">
        <f t="shared" si="6"/>
        <v>46237</v>
      </c>
      <c r="AJ63" s="78">
        <f t="shared" si="6"/>
        <v>46244</v>
      </c>
      <c r="AK63" s="78">
        <f t="shared" si="6"/>
        <v>46251</v>
      </c>
      <c r="AL63" s="78">
        <f t="shared" si="6"/>
        <v>46258</v>
      </c>
      <c r="AM63" s="78">
        <f t="shared" si="6"/>
        <v>46265</v>
      </c>
      <c r="AN63" s="78">
        <f t="shared" si="6"/>
        <v>46272</v>
      </c>
      <c r="AO63" s="78">
        <f t="shared" si="6"/>
        <v>46279</v>
      </c>
      <c r="AP63" s="78">
        <f t="shared" si="6"/>
        <v>46286</v>
      </c>
      <c r="AQ63" s="78">
        <f t="shared" si="6"/>
        <v>46293</v>
      </c>
      <c r="AR63" s="78">
        <f t="shared" si="6"/>
        <v>46300</v>
      </c>
      <c r="AS63" s="78">
        <f t="shared" si="6"/>
        <v>46307</v>
      </c>
      <c r="AT63" s="78">
        <f t="shared" si="6"/>
        <v>46314</v>
      </c>
      <c r="AU63" s="78">
        <f t="shared" si="6"/>
        <v>46321</v>
      </c>
      <c r="AV63" s="78">
        <f t="shared" si="6"/>
        <v>46328</v>
      </c>
      <c r="AW63" s="78">
        <f t="shared" si="6"/>
        <v>46335</v>
      </c>
      <c r="AX63" s="78">
        <f t="shared" si="6"/>
        <v>46342</v>
      </c>
      <c r="AY63" s="78">
        <f>AX63+7</f>
        <v>46349</v>
      </c>
      <c r="AZ63" s="78">
        <f t="shared" ref="AZ63:BE63" si="7">AY63+7</f>
        <v>46356</v>
      </c>
      <c r="BA63" s="78">
        <f t="shared" si="7"/>
        <v>46363</v>
      </c>
      <c r="BB63" s="78">
        <f t="shared" si="7"/>
        <v>46370</v>
      </c>
      <c r="BC63" s="78">
        <f t="shared" si="7"/>
        <v>46377</v>
      </c>
      <c r="BD63" s="78">
        <f t="shared" si="7"/>
        <v>46384</v>
      </c>
      <c r="BE63" s="78">
        <f t="shared" si="7"/>
        <v>46391</v>
      </c>
      <c r="BF63" s="79"/>
      <c r="BG63" s="79"/>
      <c r="BH63" s="79"/>
      <c r="BI63" s="79"/>
      <c r="BJ63" s="79"/>
      <c r="BK63" s="79"/>
      <c r="BL63" s="79"/>
      <c r="BM63" s="79"/>
      <c r="BN63" s="79"/>
    </row>
    <row r="64" spans="2:66" x14ac:dyDescent="0.3">
      <c r="B64" s="80" t="s">
        <v>123</v>
      </c>
      <c r="C64" s="81">
        <f ca="1">SUMIF(E63:BD63,"&lt;"&amp;TODAY(),E64:BD64)</f>
        <v>0</v>
      </c>
      <c r="D64" s="81">
        <f>SUM(E64:BE64)</f>
        <v>0</v>
      </c>
      <c r="E64" s="82"/>
      <c r="F64" s="82"/>
      <c r="G64" s="82"/>
      <c r="H64" s="82"/>
      <c r="I64" s="82"/>
      <c r="J64" s="82"/>
      <c r="K64" s="82"/>
      <c r="L64" s="82"/>
      <c r="M64" s="82"/>
      <c r="N64" s="82"/>
      <c r="O64" s="82"/>
      <c r="P64" s="82"/>
      <c r="Q64" s="82"/>
      <c r="R64" s="82"/>
      <c r="S64" s="82"/>
      <c r="T64" s="82"/>
      <c r="U64" s="82"/>
      <c r="V64" s="82"/>
      <c r="W64" s="82"/>
      <c r="X64" s="82"/>
      <c r="Y64" s="82"/>
      <c r="Z64" s="82"/>
      <c r="AA64" s="82"/>
      <c r="AB64" s="82"/>
      <c r="AC64" s="82"/>
      <c r="AD64" s="82"/>
      <c r="AE64" s="82"/>
      <c r="AF64" s="82"/>
      <c r="AG64" s="82"/>
      <c r="AH64" s="82"/>
      <c r="AI64" s="82"/>
      <c r="AJ64" s="82"/>
      <c r="AK64" s="82"/>
      <c r="AL64" s="82"/>
      <c r="AM64" s="82"/>
      <c r="AN64" s="82"/>
      <c r="AO64" s="82"/>
      <c r="AP64" s="82"/>
      <c r="AQ64" s="82"/>
      <c r="AR64" s="82"/>
      <c r="AS64" s="82"/>
      <c r="AT64" s="82"/>
      <c r="AU64" s="82"/>
      <c r="AV64" s="82"/>
      <c r="AW64" s="82"/>
      <c r="AX64" s="82"/>
      <c r="AY64" s="82"/>
      <c r="AZ64" s="82"/>
      <c r="BA64" s="82"/>
      <c r="BB64" s="82"/>
      <c r="BC64" s="82"/>
      <c r="BD64" s="82"/>
      <c r="BE64" s="83"/>
    </row>
    <row r="65" spans="2:66" x14ac:dyDescent="0.3">
      <c r="B65" s="80" t="s">
        <v>0</v>
      </c>
      <c r="C65" s="81">
        <f ca="1">SUMIF(E63:BD63,"&lt;"&amp;TODAY(),E65:BD65)</f>
        <v>0</v>
      </c>
      <c r="D65" s="81">
        <f>SUM(E65:BE65)</f>
        <v>0</v>
      </c>
      <c r="E65" s="82"/>
      <c r="F65" s="82"/>
      <c r="G65" s="82"/>
      <c r="H65" s="82"/>
      <c r="I65" s="82"/>
      <c r="J65" s="82"/>
      <c r="K65" s="82"/>
      <c r="L65" s="82"/>
      <c r="M65" s="82"/>
      <c r="N65" s="82"/>
      <c r="O65" s="82"/>
      <c r="P65" s="82"/>
      <c r="Q65" s="82"/>
      <c r="R65" s="82"/>
      <c r="S65" s="82"/>
      <c r="T65" s="82"/>
      <c r="U65" s="82"/>
      <c r="V65" s="82"/>
      <c r="W65" s="82"/>
      <c r="X65" s="82"/>
      <c r="Y65" s="82"/>
      <c r="Z65" s="82"/>
      <c r="AA65" s="82"/>
      <c r="AB65" s="82"/>
      <c r="AC65" s="82"/>
      <c r="AD65" s="82"/>
      <c r="AE65" s="82"/>
      <c r="AF65" s="82"/>
      <c r="AG65" s="82"/>
      <c r="AH65" s="82"/>
      <c r="AI65" s="82"/>
      <c r="AJ65" s="82"/>
      <c r="AK65" s="82"/>
      <c r="AL65" s="82"/>
      <c r="AM65" s="82"/>
      <c r="AN65" s="82"/>
      <c r="AO65" s="82"/>
      <c r="AP65" s="82"/>
      <c r="AQ65" s="82"/>
      <c r="AR65" s="82"/>
      <c r="AS65" s="82"/>
      <c r="AT65" s="82"/>
      <c r="AU65" s="82"/>
      <c r="AV65" s="82"/>
      <c r="AW65" s="82"/>
      <c r="AX65" s="82"/>
      <c r="AY65" s="82"/>
      <c r="AZ65" s="82"/>
      <c r="BA65" s="82"/>
      <c r="BB65" s="82"/>
      <c r="BC65" s="82"/>
      <c r="BD65" s="82"/>
      <c r="BE65" s="82"/>
    </row>
    <row r="68" spans="2:66" ht="21" x14ac:dyDescent="0.4">
      <c r="B68" s="74" t="s">
        <v>127</v>
      </c>
    </row>
    <row r="77" spans="2:66" ht="7.5" customHeight="1" x14ac:dyDescent="0.3"/>
    <row r="78" spans="2:66" x14ac:dyDescent="0.3">
      <c r="E78" s="75" t="s">
        <v>69</v>
      </c>
      <c r="F78" s="75" t="s">
        <v>70</v>
      </c>
      <c r="G78" s="75" t="s">
        <v>71</v>
      </c>
      <c r="H78" s="75" t="s">
        <v>72</v>
      </c>
      <c r="I78" s="75" t="s">
        <v>73</v>
      </c>
      <c r="J78" s="75" t="s">
        <v>74</v>
      </c>
      <c r="K78" s="75" t="s">
        <v>75</v>
      </c>
      <c r="L78" s="75" t="s">
        <v>76</v>
      </c>
      <c r="M78" s="75" t="s">
        <v>77</v>
      </c>
      <c r="N78" s="75" t="s">
        <v>78</v>
      </c>
      <c r="O78" s="75" t="s">
        <v>79</v>
      </c>
      <c r="P78" s="75" t="s">
        <v>80</v>
      </c>
      <c r="Q78" s="75" t="s">
        <v>81</v>
      </c>
      <c r="R78" s="75" t="s">
        <v>82</v>
      </c>
      <c r="S78" s="75" t="s">
        <v>83</v>
      </c>
      <c r="T78" s="75" t="s">
        <v>84</v>
      </c>
      <c r="U78" s="75" t="s">
        <v>85</v>
      </c>
      <c r="V78" s="75" t="s">
        <v>86</v>
      </c>
      <c r="W78" s="75" t="s">
        <v>87</v>
      </c>
      <c r="X78" s="75" t="s">
        <v>88</v>
      </c>
      <c r="Y78" s="75" t="s">
        <v>89</v>
      </c>
      <c r="Z78" s="75" t="s">
        <v>90</v>
      </c>
      <c r="AA78" s="75" t="s">
        <v>91</v>
      </c>
      <c r="AB78" s="75" t="s">
        <v>92</v>
      </c>
      <c r="AC78" s="75" t="s">
        <v>93</v>
      </c>
      <c r="AD78" s="75" t="s">
        <v>94</v>
      </c>
      <c r="AE78" s="75" t="s">
        <v>95</v>
      </c>
      <c r="AF78" s="75" t="s">
        <v>96</v>
      </c>
      <c r="AG78" s="75" t="s">
        <v>97</v>
      </c>
      <c r="AH78" s="75" t="s">
        <v>98</v>
      </c>
      <c r="AI78" s="75" t="s">
        <v>99</v>
      </c>
      <c r="AJ78" s="75" t="s">
        <v>100</v>
      </c>
      <c r="AK78" s="75" t="s">
        <v>101</v>
      </c>
      <c r="AL78" s="75" t="s">
        <v>102</v>
      </c>
      <c r="AM78" s="75" t="s">
        <v>103</v>
      </c>
      <c r="AN78" s="75" t="s">
        <v>104</v>
      </c>
      <c r="AO78" s="75" t="s">
        <v>105</v>
      </c>
      <c r="AP78" s="75" t="s">
        <v>106</v>
      </c>
      <c r="AQ78" s="75" t="s">
        <v>107</v>
      </c>
      <c r="AR78" s="75" t="s">
        <v>108</v>
      </c>
      <c r="AS78" s="75" t="s">
        <v>109</v>
      </c>
      <c r="AT78" s="75" t="s">
        <v>110</v>
      </c>
      <c r="AU78" s="75" t="s">
        <v>111</v>
      </c>
      <c r="AV78" s="75" t="s">
        <v>112</v>
      </c>
      <c r="AW78" s="75" t="s">
        <v>113</v>
      </c>
      <c r="AX78" s="75" t="s">
        <v>114</v>
      </c>
      <c r="AY78" s="75" t="s">
        <v>115</v>
      </c>
      <c r="AZ78" s="75" t="s">
        <v>116</v>
      </c>
      <c r="BA78" s="75" t="s">
        <v>117</v>
      </c>
      <c r="BB78" s="75" t="s">
        <v>118</v>
      </c>
      <c r="BC78" s="75" t="s">
        <v>119</v>
      </c>
      <c r="BD78" s="75" t="s">
        <v>120</v>
      </c>
      <c r="BE78" s="75" t="s">
        <v>121</v>
      </c>
    </row>
    <row r="79" spans="2:66" x14ac:dyDescent="0.3">
      <c r="C79" s="76" t="s">
        <v>122</v>
      </c>
      <c r="D79" s="76" t="s">
        <v>14</v>
      </c>
      <c r="E79" s="77">
        <f>E63</f>
        <v>46027</v>
      </c>
      <c r="F79" s="78">
        <f>E79+7</f>
        <v>46034</v>
      </c>
      <c r="G79" s="78">
        <f t="shared" ref="G79" si="8">F79+7</f>
        <v>46041</v>
      </c>
      <c r="H79" s="78">
        <f t="shared" ref="H79" si="9">G79+7</f>
        <v>46048</v>
      </c>
      <c r="I79" s="78">
        <f t="shared" ref="I79" si="10">H79+7</f>
        <v>46055</v>
      </c>
      <c r="J79" s="78">
        <f t="shared" ref="J79" si="11">I79+7</f>
        <v>46062</v>
      </c>
      <c r="K79" s="78">
        <f t="shared" ref="K79" si="12">J79+7</f>
        <v>46069</v>
      </c>
      <c r="L79" s="78">
        <f t="shared" ref="L79" si="13">K79+7</f>
        <v>46076</v>
      </c>
      <c r="M79" s="78">
        <f t="shared" ref="M79" si="14">L79+7</f>
        <v>46083</v>
      </c>
      <c r="N79" s="78">
        <f t="shared" ref="N79" si="15">M79+7</f>
        <v>46090</v>
      </c>
      <c r="O79" s="78">
        <f t="shared" ref="O79" si="16">N79+7</f>
        <v>46097</v>
      </c>
      <c r="P79" s="78">
        <f t="shared" ref="P79" si="17">O79+7</f>
        <v>46104</v>
      </c>
      <c r="Q79" s="78">
        <f t="shared" ref="Q79" si="18">P79+7</f>
        <v>46111</v>
      </c>
      <c r="R79" s="78">
        <f t="shared" ref="R79" si="19">Q79+7</f>
        <v>46118</v>
      </c>
      <c r="S79" s="78">
        <f t="shared" ref="S79" si="20">R79+7</f>
        <v>46125</v>
      </c>
      <c r="T79" s="78">
        <f t="shared" ref="T79" si="21">S79+7</f>
        <v>46132</v>
      </c>
      <c r="U79" s="78">
        <f t="shared" ref="U79" si="22">T79+7</f>
        <v>46139</v>
      </c>
      <c r="V79" s="78">
        <f t="shared" ref="V79" si="23">U79+7</f>
        <v>46146</v>
      </c>
      <c r="W79" s="78">
        <f t="shared" ref="W79" si="24">V79+7</f>
        <v>46153</v>
      </c>
      <c r="X79" s="78">
        <f t="shared" ref="X79" si="25">W79+7</f>
        <v>46160</v>
      </c>
      <c r="Y79" s="78">
        <f t="shared" ref="Y79" si="26">X79+7</f>
        <v>46167</v>
      </c>
      <c r="Z79" s="78">
        <f t="shared" ref="Z79" si="27">Y79+7</f>
        <v>46174</v>
      </c>
      <c r="AA79" s="78">
        <f t="shared" ref="AA79" si="28">Z79+7</f>
        <v>46181</v>
      </c>
      <c r="AB79" s="78">
        <f t="shared" ref="AB79" si="29">AA79+7</f>
        <v>46188</v>
      </c>
      <c r="AC79" s="78">
        <f t="shared" ref="AC79" si="30">AB79+7</f>
        <v>46195</v>
      </c>
      <c r="AD79" s="78">
        <f t="shared" ref="AD79" si="31">AC79+7</f>
        <v>46202</v>
      </c>
      <c r="AE79" s="78">
        <f t="shared" ref="AE79" si="32">AD79+7</f>
        <v>46209</v>
      </c>
      <c r="AF79" s="78">
        <f t="shared" ref="AF79" si="33">AE79+7</f>
        <v>46216</v>
      </c>
      <c r="AG79" s="78">
        <f t="shared" ref="AG79" si="34">AF79+7</f>
        <v>46223</v>
      </c>
      <c r="AH79" s="78">
        <f t="shared" ref="AH79" si="35">AG79+7</f>
        <v>46230</v>
      </c>
      <c r="AI79" s="78">
        <f t="shared" ref="AI79" si="36">AH79+7</f>
        <v>46237</v>
      </c>
      <c r="AJ79" s="78">
        <f t="shared" ref="AJ79" si="37">AI79+7</f>
        <v>46244</v>
      </c>
      <c r="AK79" s="78">
        <f t="shared" ref="AK79" si="38">AJ79+7</f>
        <v>46251</v>
      </c>
      <c r="AL79" s="78">
        <f t="shared" ref="AL79" si="39">AK79+7</f>
        <v>46258</v>
      </c>
      <c r="AM79" s="78">
        <f t="shared" ref="AM79" si="40">AL79+7</f>
        <v>46265</v>
      </c>
      <c r="AN79" s="78">
        <f t="shared" ref="AN79" si="41">AM79+7</f>
        <v>46272</v>
      </c>
      <c r="AO79" s="78">
        <f t="shared" ref="AO79" si="42">AN79+7</f>
        <v>46279</v>
      </c>
      <c r="AP79" s="78">
        <f t="shared" ref="AP79" si="43">AO79+7</f>
        <v>46286</v>
      </c>
      <c r="AQ79" s="78">
        <f t="shared" ref="AQ79" si="44">AP79+7</f>
        <v>46293</v>
      </c>
      <c r="AR79" s="78">
        <f t="shared" ref="AR79" si="45">AQ79+7</f>
        <v>46300</v>
      </c>
      <c r="AS79" s="78">
        <f t="shared" ref="AS79" si="46">AR79+7</f>
        <v>46307</v>
      </c>
      <c r="AT79" s="78">
        <f t="shared" ref="AT79" si="47">AS79+7</f>
        <v>46314</v>
      </c>
      <c r="AU79" s="78">
        <f t="shared" ref="AU79" si="48">AT79+7</f>
        <v>46321</v>
      </c>
      <c r="AV79" s="78">
        <f t="shared" ref="AV79" si="49">AU79+7</f>
        <v>46328</v>
      </c>
      <c r="AW79" s="78">
        <f t="shared" ref="AW79" si="50">AV79+7</f>
        <v>46335</v>
      </c>
      <c r="AX79" s="78">
        <f t="shared" ref="AX79" si="51">AW79+7</f>
        <v>46342</v>
      </c>
      <c r="AY79" s="78">
        <f>AX79+7</f>
        <v>46349</v>
      </c>
      <c r="AZ79" s="78">
        <f t="shared" ref="AZ79" si="52">AY79+7</f>
        <v>46356</v>
      </c>
      <c r="BA79" s="78">
        <f t="shared" ref="BA79" si="53">AZ79+7</f>
        <v>46363</v>
      </c>
      <c r="BB79" s="78">
        <f t="shared" ref="BB79" si="54">BA79+7</f>
        <v>46370</v>
      </c>
      <c r="BC79" s="78">
        <f t="shared" ref="BC79" si="55">BB79+7</f>
        <v>46377</v>
      </c>
      <c r="BD79" s="78">
        <f t="shared" ref="BD79" si="56">BC79+7</f>
        <v>46384</v>
      </c>
      <c r="BE79" s="78">
        <f t="shared" ref="BE79" si="57">BD79+7</f>
        <v>46391</v>
      </c>
      <c r="BF79" s="79"/>
      <c r="BG79" s="79"/>
      <c r="BH79" s="79"/>
      <c r="BI79" s="79"/>
      <c r="BJ79" s="79"/>
      <c r="BK79" s="79"/>
      <c r="BL79" s="79"/>
      <c r="BM79" s="79"/>
      <c r="BN79" s="79"/>
    </row>
    <row r="80" spans="2:66" x14ac:dyDescent="0.3">
      <c r="B80" s="80" t="s">
        <v>123</v>
      </c>
      <c r="C80" s="81">
        <f ca="1">SUMIF(E79:BD79,"&lt;"&amp;TODAY(),E80:BD80)</f>
        <v>0</v>
      </c>
      <c r="D80" s="81">
        <f>SUM(E80:BE80)</f>
        <v>32500</v>
      </c>
      <c r="E80" s="82">
        <f>3000/5</f>
        <v>600</v>
      </c>
      <c r="F80" s="82">
        <f t="shared" ref="F80:BB80" si="58">3000/5</f>
        <v>600</v>
      </c>
      <c r="G80" s="82">
        <f t="shared" si="58"/>
        <v>600</v>
      </c>
      <c r="H80" s="82">
        <f t="shared" si="58"/>
        <v>600</v>
      </c>
      <c r="I80" s="82">
        <v>400</v>
      </c>
      <c r="J80" s="82">
        <v>1000</v>
      </c>
      <c r="K80" s="82">
        <f t="shared" si="58"/>
        <v>600</v>
      </c>
      <c r="L80" s="82">
        <f t="shared" si="58"/>
        <v>600</v>
      </c>
      <c r="M80" s="82">
        <f t="shared" si="58"/>
        <v>600</v>
      </c>
      <c r="N80" s="82">
        <f t="shared" si="58"/>
        <v>600</v>
      </c>
      <c r="O80" s="82">
        <f t="shared" si="58"/>
        <v>600</v>
      </c>
      <c r="P80" s="82">
        <f t="shared" si="58"/>
        <v>600</v>
      </c>
      <c r="Q80" s="82">
        <f t="shared" si="58"/>
        <v>600</v>
      </c>
      <c r="R80" s="82">
        <f t="shared" si="58"/>
        <v>600</v>
      </c>
      <c r="S80" s="82">
        <f t="shared" si="58"/>
        <v>600</v>
      </c>
      <c r="T80" s="82">
        <f t="shared" si="58"/>
        <v>600</v>
      </c>
      <c r="U80" s="82">
        <f t="shared" si="58"/>
        <v>600</v>
      </c>
      <c r="V80" s="82">
        <f t="shared" si="58"/>
        <v>600</v>
      </c>
      <c r="W80" s="82">
        <f t="shared" si="58"/>
        <v>600</v>
      </c>
      <c r="X80" s="82">
        <f t="shared" si="58"/>
        <v>600</v>
      </c>
      <c r="Y80" s="82">
        <f t="shared" si="58"/>
        <v>600</v>
      </c>
      <c r="Z80" s="82">
        <f t="shared" si="58"/>
        <v>600</v>
      </c>
      <c r="AA80" s="82">
        <f t="shared" si="58"/>
        <v>600</v>
      </c>
      <c r="AB80" s="82">
        <f t="shared" si="58"/>
        <v>600</v>
      </c>
      <c r="AC80" s="82">
        <f t="shared" si="58"/>
        <v>600</v>
      </c>
      <c r="AD80" s="82">
        <f t="shared" si="58"/>
        <v>600</v>
      </c>
      <c r="AE80" s="82">
        <f t="shared" si="58"/>
        <v>600</v>
      </c>
      <c r="AF80" s="82">
        <f t="shared" si="58"/>
        <v>600</v>
      </c>
      <c r="AG80" s="82">
        <f t="shared" si="58"/>
        <v>600</v>
      </c>
      <c r="AH80" s="82">
        <f t="shared" si="58"/>
        <v>600</v>
      </c>
      <c r="AI80" s="82">
        <f t="shared" si="58"/>
        <v>600</v>
      </c>
      <c r="AJ80" s="82">
        <f t="shared" si="58"/>
        <v>600</v>
      </c>
      <c r="AK80" s="82">
        <f t="shared" si="58"/>
        <v>600</v>
      </c>
      <c r="AL80" s="82">
        <f t="shared" si="58"/>
        <v>600</v>
      </c>
      <c r="AM80" s="82">
        <f t="shared" si="58"/>
        <v>600</v>
      </c>
      <c r="AN80" s="82">
        <f t="shared" si="58"/>
        <v>600</v>
      </c>
      <c r="AO80" s="82">
        <f t="shared" si="58"/>
        <v>600</v>
      </c>
      <c r="AP80" s="82">
        <f t="shared" si="58"/>
        <v>600</v>
      </c>
      <c r="AQ80" s="82">
        <f t="shared" si="58"/>
        <v>600</v>
      </c>
      <c r="AR80" s="82">
        <f t="shared" si="58"/>
        <v>600</v>
      </c>
      <c r="AS80" s="82">
        <f t="shared" si="58"/>
        <v>600</v>
      </c>
      <c r="AT80" s="82">
        <f t="shared" si="58"/>
        <v>600</v>
      </c>
      <c r="AU80" s="82">
        <f t="shared" si="58"/>
        <v>600</v>
      </c>
      <c r="AV80" s="82">
        <f t="shared" si="58"/>
        <v>600</v>
      </c>
      <c r="AW80" s="82">
        <f t="shared" si="58"/>
        <v>600</v>
      </c>
      <c r="AX80" s="82">
        <f t="shared" si="58"/>
        <v>600</v>
      </c>
      <c r="AY80" s="82">
        <f t="shared" si="58"/>
        <v>600</v>
      </c>
      <c r="AZ80" s="82">
        <f t="shared" si="58"/>
        <v>600</v>
      </c>
      <c r="BA80" s="82">
        <f t="shared" si="58"/>
        <v>600</v>
      </c>
      <c r="BB80" s="82">
        <f t="shared" si="58"/>
        <v>600</v>
      </c>
      <c r="BC80" s="82">
        <v>500</v>
      </c>
      <c r="BD80" s="82">
        <v>1000</v>
      </c>
      <c r="BE80" s="83">
        <v>800</v>
      </c>
    </row>
    <row r="81" spans="2:66" x14ac:dyDescent="0.3">
      <c r="B81" s="80" t="s">
        <v>0</v>
      </c>
      <c r="C81" s="81">
        <f ca="1">SUMIF(E79:BD79,"&lt;"&amp;TODAY(),E81:BD81)</f>
        <v>0</v>
      </c>
      <c r="D81" s="81">
        <f>SUM(E81:BE81)</f>
        <v>36500</v>
      </c>
      <c r="E81" s="82">
        <v>400</v>
      </c>
      <c r="F81" s="82">
        <v>600</v>
      </c>
      <c r="G81" s="82">
        <v>800</v>
      </c>
      <c r="H81" s="82">
        <v>100</v>
      </c>
      <c r="I81" s="82">
        <v>1000</v>
      </c>
      <c r="J81" s="82">
        <v>2000</v>
      </c>
      <c r="K81" s="82">
        <v>400</v>
      </c>
      <c r="L81" s="82">
        <v>600</v>
      </c>
      <c r="M81" s="82">
        <v>800</v>
      </c>
      <c r="N81" s="82">
        <v>100</v>
      </c>
      <c r="O81" s="82">
        <v>1000</v>
      </c>
      <c r="P81" s="82">
        <v>400</v>
      </c>
      <c r="Q81" s="82">
        <v>600</v>
      </c>
      <c r="R81" s="82">
        <v>800</v>
      </c>
      <c r="S81" s="82">
        <v>100</v>
      </c>
      <c r="T81" s="82">
        <v>1000</v>
      </c>
      <c r="U81" s="82">
        <v>2000</v>
      </c>
      <c r="V81" s="82">
        <v>400</v>
      </c>
      <c r="W81" s="82">
        <v>600</v>
      </c>
      <c r="X81" s="82">
        <v>800</v>
      </c>
      <c r="Y81" s="82">
        <v>100</v>
      </c>
      <c r="Z81" s="82">
        <v>1000</v>
      </c>
      <c r="AA81" s="82">
        <v>400</v>
      </c>
      <c r="AB81" s="82">
        <v>600</v>
      </c>
      <c r="AC81" s="82">
        <v>800</v>
      </c>
      <c r="AD81" s="82">
        <v>100</v>
      </c>
      <c r="AE81" s="82">
        <v>1000</v>
      </c>
      <c r="AF81" s="82">
        <v>2000</v>
      </c>
      <c r="AG81" s="82">
        <v>400</v>
      </c>
      <c r="AH81" s="82">
        <v>600</v>
      </c>
      <c r="AI81" s="82">
        <v>800</v>
      </c>
      <c r="AJ81" s="82">
        <v>100</v>
      </c>
      <c r="AK81" s="82">
        <v>1000</v>
      </c>
      <c r="AL81" s="82">
        <v>400</v>
      </c>
      <c r="AM81" s="82">
        <v>600</v>
      </c>
      <c r="AN81" s="82">
        <v>800</v>
      </c>
      <c r="AO81" s="82">
        <v>100</v>
      </c>
      <c r="AP81" s="82">
        <v>1000</v>
      </c>
      <c r="AQ81" s="82">
        <v>2000</v>
      </c>
      <c r="AR81" s="82">
        <v>400</v>
      </c>
      <c r="AS81" s="82">
        <v>600</v>
      </c>
      <c r="AT81" s="82">
        <v>800</v>
      </c>
      <c r="AU81" s="82">
        <v>100</v>
      </c>
      <c r="AV81" s="82">
        <v>1000</v>
      </c>
      <c r="AW81" s="82">
        <v>400</v>
      </c>
      <c r="AX81" s="82">
        <v>600</v>
      </c>
      <c r="AY81" s="82">
        <v>800</v>
      </c>
      <c r="AZ81" s="82">
        <v>100</v>
      </c>
      <c r="BA81" s="82">
        <v>1000</v>
      </c>
      <c r="BB81" s="82">
        <v>2000</v>
      </c>
      <c r="BC81" s="82">
        <v>400</v>
      </c>
      <c r="BD81" s="82"/>
      <c r="BE81" s="82"/>
    </row>
    <row r="84" spans="2:66" ht="21" x14ac:dyDescent="0.4">
      <c r="B84" s="74" t="s">
        <v>128</v>
      </c>
    </row>
    <row r="93" spans="2:66" ht="7.5" customHeight="1" x14ac:dyDescent="0.3"/>
    <row r="94" spans="2:66" x14ac:dyDescent="0.3">
      <c r="E94" s="75" t="s">
        <v>69</v>
      </c>
      <c r="F94" s="75" t="s">
        <v>70</v>
      </c>
      <c r="G94" s="75" t="s">
        <v>71</v>
      </c>
      <c r="H94" s="75" t="s">
        <v>72</v>
      </c>
      <c r="I94" s="75" t="s">
        <v>73</v>
      </c>
      <c r="J94" s="75" t="s">
        <v>74</v>
      </c>
      <c r="K94" s="75" t="s">
        <v>75</v>
      </c>
      <c r="L94" s="75" t="s">
        <v>76</v>
      </c>
      <c r="M94" s="75" t="s">
        <v>77</v>
      </c>
      <c r="N94" s="75" t="s">
        <v>78</v>
      </c>
      <c r="O94" s="75" t="s">
        <v>79</v>
      </c>
      <c r="P94" s="75" t="s">
        <v>80</v>
      </c>
      <c r="Q94" s="75" t="s">
        <v>81</v>
      </c>
      <c r="R94" s="75" t="s">
        <v>82</v>
      </c>
      <c r="S94" s="75" t="s">
        <v>83</v>
      </c>
      <c r="T94" s="75" t="s">
        <v>84</v>
      </c>
      <c r="U94" s="75" t="s">
        <v>85</v>
      </c>
      <c r="V94" s="75" t="s">
        <v>86</v>
      </c>
      <c r="W94" s="75" t="s">
        <v>87</v>
      </c>
      <c r="X94" s="75" t="s">
        <v>88</v>
      </c>
      <c r="Y94" s="75" t="s">
        <v>89</v>
      </c>
      <c r="Z94" s="75" t="s">
        <v>90</v>
      </c>
      <c r="AA94" s="75" t="s">
        <v>91</v>
      </c>
      <c r="AB94" s="75" t="s">
        <v>92</v>
      </c>
      <c r="AC94" s="75" t="s">
        <v>93</v>
      </c>
      <c r="AD94" s="75" t="s">
        <v>94</v>
      </c>
      <c r="AE94" s="75" t="s">
        <v>95</v>
      </c>
      <c r="AF94" s="75" t="s">
        <v>96</v>
      </c>
      <c r="AG94" s="75" t="s">
        <v>97</v>
      </c>
      <c r="AH94" s="75" t="s">
        <v>98</v>
      </c>
      <c r="AI94" s="75" t="s">
        <v>99</v>
      </c>
      <c r="AJ94" s="75" t="s">
        <v>100</v>
      </c>
      <c r="AK94" s="75" t="s">
        <v>101</v>
      </c>
      <c r="AL94" s="75" t="s">
        <v>102</v>
      </c>
      <c r="AM94" s="75" t="s">
        <v>103</v>
      </c>
      <c r="AN94" s="75" t="s">
        <v>104</v>
      </c>
      <c r="AO94" s="75" t="s">
        <v>105</v>
      </c>
      <c r="AP94" s="75" t="s">
        <v>106</v>
      </c>
      <c r="AQ94" s="75" t="s">
        <v>107</v>
      </c>
      <c r="AR94" s="75" t="s">
        <v>108</v>
      </c>
      <c r="AS94" s="75" t="s">
        <v>109</v>
      </c>
      <c r="AT94" s="75" t="s">
        <v>110</v>
      </c>
      <c r="AU94" s="75" t="s">
        <v>111</v>
      </c>
      <c r="AV94" s="75" t="s">
        <v>112</v>
      </c>
      <c r="AW94" s="75" t="s">
        <v>113</v>
      </c>
      <c r="AX94" s="75" t="s">
        <v>114</v>
      </c>
      <c r="AY94" s="75" t="s">
        <v>115</v>
      </c>
      <c r="AZ94" s="75" t="s">
        <v>116</v>
      </c>
      <c r="BA94" s="75" t="s">
        <v>117</v>
      </c>
      <c r="BB94" s="75" t="s">
        <v>118</v>
      </c>
      <c r="BC94" s="75" t="s">
        <v>119</v>
      </c>
      <c r="BD94" s="75" t="s">
        <v>120</v>
      </c>
      <c r="BE94" s="75" t="s">
        <v>121</v>
      </c>
    </row>
    <row r="95" spans="2:66" x14ac:dyDescent="0.3">
      <c r="C95" s="76" t="s">
        <v>122</v>
      </c>
      <c r="D95" s="76" t="s">
        <v>14</v>
      </c>
      <c r="E95" s="77">
        <f>E79</f>
        <v>46027</v>
      </c>
      <c r="F95" s="78">
        <f>E95+7</f>
        <v>46034</v>
      </c>
      <c r="G95" s="78">
        <f t="shared" ref="G95" si="59">F95+7</f>
        <v>46041</v>
      </c>
      <c r="H95" s="78">
        <f t="shared" ref="H95" si="60">G95+7</f>
        <v>46048</v>
      </c>
      <c r="I95" s="78">
        <f t="shared" ref="I95" si="61">H95+7</f>
        <v>46055</v>
      </c>
      <c r="J95" s="78">
        <f t="shared" ref="J95" si="62">I95+7</f>
        <v>46062</v>
      </c>
      <c r="K95" s="78">
        <f t="shared" ref="K95" si="63">J95+7</f>
        <v>46069</v>
      </c>
      <c r="L95" s="78">
        <f t="shared" ref="L95" si="64">K95+7</f>
        <v>46076</v>
      </c>
      <c r="M95" s="78">
        <f t="shared" ref="M95" si="65">L95+7</f>
        <v>46083</v>
      </c>
      <c r="N95" s="78">
        <f t="shared" ref="N95" si="66">M95+7</f>
        <v>46090</v>
      </c>
      <c r="O95" s="78">
        <f t="shared" ref="O95" si="67">N95+7</f>
        <v>46097</v>
      </c>
      <c r="P95" s="78">
        <f t="shared" ref="P95" si="68">O95+7</f>
        <v>46104</v>
      </c>
      <c r="Q95" s="78">
        <f t="shared" ref="Q95" si="69">P95+7</f>
        <v>46111</v>
      </c>
      <c r="R95" s="78">
        <f t="shared" ref="R95" si="70">Q95+7</f>
        <v>46118</v>
      </c>
      <c r="S95" s="78">
        <f t="shared" ref="S95" si="71">R95+7</f>
        <v>46125</v>
      </c>
      <c r="T95" s="78">
        <f t="shared" ref="T95" si="72">S95+7</f>
        <v>46132</v>
      </c>
      <c r="U95" s="78">
        <f t="shared" ref="U95" si="73">T95+7</f>
        <v>46139</v>
      </c>
      <c r="V95" s="78">
        <f t="shared" ref="V95" si="74">U95+7</f>
        <v>46146</v>
      </c>
      <c r="W95" s="78">
        <f t="shared" ref="W95" si="75">V95+7</f>
        <v>46153</v>
      </c>
      <c r="X95" s="78">
        <f t="shared" ref="X95" si="76">W95+7</f>
        <v>46160</v>
      </c>
      <c r="Y95" s="78">
        <f t="shared" ref="Y95" si="77">X95+7</f>
        <v>46167</v>
      </c>
      <c r="Z95" s="78">
        <f t="shared" ref="Z95" si="78">Y95+7</f>
        <v>46174</v>
      </c>
      <c r="AA95" s="78">
        <f t="shared" ref="AA95" si="79">Z95+7</f>
        <v>46181</v>
      </c>
      <c r="AB95" s="78">
        <f t="shared" ref="AB95" si="80">AA95+7</f>
        <v>46188</v>
      </c>
      <c r="AC95" s="78">
        <f t="shared" ref="AC95" si="81">AB95+7</f>
        <v>46195</v>
      </c>
      <c r="AD95" s="78">
        <f t="shared" ref="AD95" si="82">AC95+7</f>
        <v>46202</v>
      </c>
      <c r="AE95" s="78">
        <f t="shared" ref="AE95" si="83">AD95+7</f>
        <v>46209</v>
      </c>
      <c r="AF95" s="78">
        <f t="shared" ref="AF95" si="84">AE95+7</f>
        <v>46216</v>
      </c>
      <c r="AG95" s="78">
        <f t="shared" ref="AG95" si="85">AF95+7</f>
        <v>46223</v>
      </c>
      <c r="AH95" s="78">
        <f t="shared" ref="AH95" si="86">AG95+7</f>
        <v>46230</v>
      </c>
      <c r="AI95" s="78">
        <f t="shared" ref="AI95" si="87">AH95+7</f>
        <v>46237</v>
      </c>
      <c r="AJ95" s="78">
        <f t="shared" ref="AJ95" si="88">AI95+7</f>
        <v>46244</v>
      </c>
      <c r="AK95" s="78">
        <f t="shared" ref="AK95" si="89">AJ95+7</f>
        <v>46251</v>
      </c>
      <c r="AL95" s="78">
        <f t="shared" ref="AL95" si="90">AK95+7</f>
        <v>46258</v>
      </c>
      <c r="AM95" s="78">
        <f t="shared" ref="AM95" si="91">AL95+7</f>
        <v>46265</v>
      </c>
      <c r="AN95" s="78">
        <f t="shared" ref="AN95" si="92">AM95+7</f>
        <v>46272</v>
      </c>
      <c r="AO95" s="78">
        <f t="shared" ref="AO95" si="93">AN95+7</f>
        <v>46279</v>
      </c>
      <c r="AP95" s="78">
        <f t="shared" ref="AP95" si="94">AO95+7</f>
        <v>46286</v>
      </c>
      <c r="AQ95" s="78">
        <f t="shared" ref="AQ95" si="95">AP95+7</f>
        <v>46293</v>
      </c>
      <c r="AR95" s="78">
        <f t="shared" ref="AR95" si="96">AQ95+7</f>
        <v>46300</v>
      </c>
      <c r="AS95" s="78">
        <f t="shared" ref="AS95" si="97">AR95+7</f>
        <v>46307</v>
      </c>
      <c r="AT95" s="78">
        <f t="shared" ref="AT95" si="98">AS95+7</f>
        <v>46314</v>
      </c>
      <c r="AU95" s="78">
        <f t="shared" ref="AU95" si="99">AT95+7</f>
        <v>46321</v>
      </c>
      <c r="AV95" s="78">
        <f t="shared" ref="AV95" si="100">AU95+7</f>
        <v>46328</v>
      </c>
      <c r="AW95" s="78">
        <f t="shared" ref="AW95" si="101">AV95+7</f>
        <v>46335</v>
      </c>
      <c r="AX95" s="78">
        <f t="shared" ref="AX95" si="102">AW95+7</f>
        <v>46342</v>
      </c>
      <c r="AY95" s="78">
        <f>AX95+7</f>
        <v>46349</v>
      </c>
      <c r="AZ95" s="78">
        <f t="shared" ref="AZ95" si="103">AY95+7</f>
        <v>46356</v>
      </c>
      <c r="BA95" s="78">
        <f t="shared" ref="BA95" si="104">AZ95+7</f>
        <v>46363</v>
      </c>
      <c r="BB95" s="78">
        <f t="shared" ref="BB95" si="105">BA95+7</f>
        <v>46370</v>
      </c>
      <c r="BC95" s="78">
        <f t="shared" ref="BC95" si="106">BB95+7</f>
        <v>46377</v>
      </c>
      <c r="BD95" s="78">
        <f t="shared" ref="BD95" si="107">BC95+7</f>
        <v>46384</v>
      </c>
      <c r="BE95" s="78">
        <f t="shared" ref="BE95" si="108">BD95+7</f>
        <v>46391</v>
      </c>
      <c r="BF95" s="79"/>
      <c r="BG95" s="79"/>
      <c r="BH95" s="79"/>
      <c r="BI95" s="79"/>
      <c r="BJ95" s="79"/>
      <c r="BK95" s="79"/>
      <c r="BL95" s="79"/>
      <c r="BM95" s="79"/>
      <c r="BN95" s="79"/>
    </row>
    <row r="96" spans="2:66" x14ac:dyDescent="0.3">
      <c r="B96" s="80" t="s">
        <v>123</v>
      </c>
      <c r="C96" s="81">
        <f ca="1">SUMIF(E95:BD95,"&lt;"&amp;TODAY(),E96:BD96)</f>
        <v>0</v>
      </c>
      <c r="D96" s="81">
        <f>SUM(E96:BE96)</f>
        <v>0</v>
      </c>
      <c r="E96" s="82"/>
      <c r="F96" s="82"/>
      <c r="G96" s="82"/>
      <c r="H96" s="82"/>
      <c r="I96" s="82"/>
      <c r="J96" s="82"/>
      <c r="K96" s="82"/>
      <c r="L96" s="82"/>
      <c r="M96" s="82"/>
      <c r="N96" s="82"/>
      <c r="O96" s="82"/>
      <c r="P96" s="82"/>
      <c r="Q96" s="82"/>
      <c r="R96" s="82"/>
      <c r="S96" s="82"/>
      <c r="T96" s="82"/>
      <c r="U96" s="82"/>
      <c r="V96" s="82"/>
      <c r="W96" s="82"/>
      <c r="X96" s="82"/>
      <c r="Y96" s="82"/>
      <c r="Z96" s="82"/>
      <c r="AA96" s="82"/>
      <c r="AB96" s="82"/>
      <c r="AC96" s="82"/>
      <c r="AD96" s="82"/>
      <c r="AE96" s="82"/>
      <c r="AF96" s="82"/>
      <c r="AG96" s="82"/>
      <c r="AH96" s="82"/>
      <c r="AI96" s="82"/>
      <c r="AJ96" s="82"/>
      <c r="AK96" s="82"/>
      <c r="AL96" s="82"/>
      <c r="AM96" s="82"/>
      <c r="AN96" s="82"/>
      <c r="AO96" s="82"/>
      <c r="AP96" s="82"/>
      <c r="AQ96" s="82"/>
      <c r="AR96" s="82"/>
      <c r="AS96" s="82"/>
      <c r="AT96" s="82"/>
      <c r="AU96" s="82"/>
      <c r="AV96" s="82"/>
      <c r="AW96" s="82"/>
      <c r="AX96" s="82"/>
      <c r="AY96" s="82"/>
      <c r="AZ96" s="82"/>
      <c r="BA96" s="82"/>
      <c r="BB96" s="82"/>
      <c r="BC96" s="82"/>
      <c r="BD96" s="82"/>
      <c r="BE96" s="83"/>
    </row>
    <row r="97" spans="2:66" x14ac:dyDescent="0.3">
      <c r="B97" s="80" t="s">
        <v>0</v>
      </c>
      <c r="C97" s="81">
        <f ca="1">SUMIF(E95:BD95,"&lt;"&amp;TODAY(),E97:BD97)</f>
        <v>0</v>
      </c>
      <c r="D97" s="81">
        <f>SUM(E97:BE97)</f>
        <v>0</v>
      </c>
      <c r="E97" s="82"/>
      <c r="F97" s="82"/>
      <c r="G97" s="82"/>
      <c r="H97" s="82"/>
      <c r="I97" s="82"/>
      <c r="J97" s="82"/>
      <c r="K97" s="82"/>
      <c r="L97" s="82"/>
      <c r="M97" s="82"/>
      <c r="N97" s="82"/>
      <c r="O97" s="82"/>
      <c r="P97" s="82"/>
      <c r="Q97" s="82"/>
      <c r="R97" s="82"/>
      <c r="S97" s="82"/>
      <c r="T97" s="82"/>
      <c r="U97" s="82"/>
      <c r="V97" s="82"/>
      <c r="W97" s="82"/>
      <c r="X97" s="82"/>
      <c r="Y97" s="82"/>
      <c r="Z97" s="82"/>
      <c r="AA97" s="82"/>
      <c r="AB97" s="82"/>
      <c r="AC97" s="82"/>
      <c r="AD97" s="82"/>
      <c r="AE97" s="82"/>
      <c r="AF97" s="82"/>
      <c r="AG97" s="82"/>
      <c r="AH97" s="82"/>
      <c r="AI97" s="82"/>
      <c r="AJ97" s="82"/>
      <c r="AK97" s="82"/>
      <c r="AL97" s="82"/>
      <c r="AM97" s="82"/>
      <c r="AN97" s="82"/>
      <c r="AO97" s="82"/>
      <c r="AP97" s="82"/>
      <c r="AQ97" s="82"/>
      <c r="AR97" s="82"/>
      <c r="AS97" s="82"/>
      <c r="AT97" s="82"/>
      <c r="AU97" s="82"/>
      <c r="AV97" s="82"/>
      <c r="AW97" s="82"/>
      <c r="AX97" s="82"/>
      <c r="AY97" s="82"/>
      <c r="AZ97" s="82"/>
      <c r="BA97" s="82"/>
      <c r="BB97" s="82"/>
      <c r="BC97" s="82"/>
      <c r="BD97" s="82"/>
      <c r="BE97" s="82"/>
    </row>
    <row r="100" spans="2:66" ht="21" x14ac:dyDescent="0.4">
      <c r="B100" s="74" t="s">
        <v>129</v>
      </c>
    </row>
    <row r="109" spans="2:66" ht="7.5" customHeight="1" x14ac:dyDescent="0.3"/>
    <row r="110" spans="2:66" x14ac:dyDescent="0.3">
      <c r="E110" s="75" t="s">
        <v>69</v>
      </c>
      <c r="F110" s="75" t="s">
        <v>70</v>
      </c>
      <c r="G110" s="75" t="s">
        <v>71</v>
      </c>
      <c r="H110" s="75" t="s">
        <v>72</v>
      </c>
      <c r="I110" s="75" t="s">
        <v>73</v>
      </c>
      <c r="J110" s="75" t="s">
        <v>74</v>
      </c>
      <c r="K110" s="75" t="s">
        <v>75</v>
      </c>
      <c r="L110" s="75" t="s">
        <v>76</v>
      </c>
      <c r="M110" s="75" t="s">
        <v>77</v>
      </c>
      <c r="N110" s="75" t="s">
        <v>78</v>
      </c>
      <c r="O110" s="75" t="s">
        <v>79</v>
      </c>
      <c r="P110" s="75" t="s">
        <v>80</v>
      </c>
      <c r="Q110" s="75" t="s">
        <v>81</v>
      </c>
      <c r="R110" s="75" t="s">
        <v>82</v>
      </c>
      <c r="S110" s="75" t="s">
        <v>83</v>
      </c>
      <c r="T110" s="75" t="s">
        <v>84</v>
      </c>
      <c r="U110" s="75" t="s">
        <v>85</v>
      </c>
      <c r="V110" s="75" t="s">
        <v>86</v>
      </c>
      <c r="W110" s="75" t="s">
        <v>87</v>
      </c>
      <c r="X110" s="75" t="s">
        <v>88</v>
      </c>
      <c r="Y110" s="75" t="s">
        <v>89</v>
      </c>
      <c r="Z110" s="75" t="s">
        <v>90</v>
      </c>
      <c r="AA110" s="75" t="s">
        <v>91</v>
      </c>
      <c r="AB110" s="75" t="s">
        <v>92</v>
      </c>
      <c r="AC110" s="75" t="s">
        <v>93</v>
      </c>
      <c r="AD110" s="75" t="s">
        <v>94</v>
      </c>
      <c r="AE110" s="75" t="s">
        <v>95</v>
      </c>
      <c r="AF110" s="75" t="s">
        <v>96</v>
      </c>
      <c r="AG110" s="75" t="s">
        <v>97</v>
      </c>
      <c r="AH110" s="75" t="s">
        <v>98</v>
      </c>
      <c r="AI110" s="75" t="s">
        <v>99</v>
      </c>
      <c r="AJ110" s="75" t="s">
        <v>100</v>
      </c>
      <c r="AK110" s="75" t="s">
        <v>101</v>
      </c>
      <c r="AL110" s="75" t="s">
        <v>102</v>
      </c>
      <c r="AM110" s="75" t="s">
        <v>103</v>
      </c>
      <c r="AN110" s="75" t="s">
        <v>104</v>
      </c>
      <c r="AO110" s="75" t="s">
        <v>105</v>
      </c>
      <c r="AP110" s="75" t="s">
        <v>106</v>
      </c>
      <c r="AQ110" s="75" t="s">
        <v>107</v>
      </c>
      <c r="AR110" s="75" t="s">
        <v>108</v>
      </c>
      <c r="AS110" s="75" t="s">
        <v>109</v>
      </c>
      <c r="AT110" s="75" t="s">
        <v>110</v>
      </c>
      <c r="AU110" s="75" t="s">
        <v>111</v>
      </c>
      <c r="AV110" s="75" t="s">
        <v>112</v>
      </c>
      <c r="AW110" s="75" t="s">
        <v>113</v>
      </c>
      <c r="AX110" s="75" t="s">
        <v>114</v>
      </c>
      <c r="AY110" s="75" t="s">
        <v>115</v>
      </c>
      <c r="AZ110" s="75" t="s">
        <v>116</v>
      </c>
      <c r="BA110" s="75" t="s">
        <v>117</v>
      </c>
      <c r="BB110" s="75" t="s">
        <v>118</v>
      </c>
      <c r="BC110" s="75" t="s">
        <v>119</v>
      </c>
      <c r="BD110" s="75" t="s">
        <v>120</v>
      </c>
      <c r="BE110" s="75" t="s">
        <v>121</v>
      </c>
    </row>
    <row r="111" spans="2:66" x14ac:dyDescent="0.3">
      <c r="C111" s="76" t="s">
        <v>122</v>
      </c>
      <c r="D111" s="76" t="s">
        <v>14</v>
      </c>
      <c r="E111" s="77">
        <f>E95</f>
        <v>46027</v>
      </c>
      <c r="F111" s="78">
        <f>E111+7</f>
        <v>46034</v>
      </c>
      <c r="G111" s="78">
        <f t="shared" ref="G111" si="109">F111+7</f>
        <v>46041</v>
      </c>
      <c r="H111" s="78">
        <f t="shared" ref="H111" si="110">G111+7</f>
        <v>46048</v>
      </c>
      <c r="I111" s="78">
        <f t="shared" ref="I111" si="111">H111+7</f>
        <v>46055</v>
      </c>
      <c r="J111" s="78">
        <f t="shared" ref="J111" si="112">I111+7</f>
        <v>46062</v>
      </c>
      <c r="K111" s="78">
        <f t="shared" ref="K111" si="113">J111+7</f>
        <v>46069</v>
      </c>
      <c r="L111" s="78">
        <f t="shared" ref="L111" si="114">K111+7</f>
        <v>46076</v>
      </c>
      <c r="M111" s="78">
        <f t="shared" ref="M111" si="115">L111+7</f>
        <v>46083</v>
      </c>
      <c r="N111" s="78">
        <f t="shared" ref="N111" si="116">M111+7</f>
        <v>46090</v>
      </c>
      <c r="O111" s="78">
        <f t="shared" ref="O111" si="117">N111+7</f>
        <v>46097</v>
      </c>
      <c r="P111" s="78">
        <f t="shared" ref="P111" si="118">O111+7</f>
        <v>46104</v>
      </c>
      <c r="Q111" s="78">
        <f t="shared" ref="Q111" si="119">P111+7</f>
        <v>46111</v>
      </c>
      <c r="R111" s="78">
        <f t="shared" ref="R111" si="120">Q111+7</f>
        <v>46118</v>
      </c>
      <c r="S111" s="78">
        <f t="shared" ref="S111" si="121">R111+7</f>
        <v>46125</v>
      </c>
      <c r="T111" s="78">
        <f t="shared" ref="T111" si="122">S111+7</f>
        <v>46132</v>
      </c>
      <c r="U111" s="78">
        <f t="shared" ref="U111" si="123">T111+7</f>
        <v>46139</v>
      </c>
      <c r="V111" s="78">
        <f t="shared" ref="V111" si="124">U111+7</f>
        <v>46146</v>
      </c>
      <c r="W111" s="78">
        <f t="shared" ref="W111" si="125">V111+7</f>
        <v>46153</v>
      </c>
      <c r="X111" s="78">
        <f t="shared" ref="X111" si="126">W111+7</f>
        <v>46160</v>
      </c>
      <c r="Y111" s="78">
        <f t="shared" ref="Y111" si="127">X111+7</f>
        <v>46167</v>
      </c>
      <c r="Z111" s="78">
        <f t="shared" ref="Z111" si="128">Y111+7</f>
        <v>46174</v>
      </c>
      <c r="AA111" s="78">
        <f t="shared" ref="AA111" si="129">Z111+7</f>
        <v>46181</v>
      </c>
      <c r="AB111" s="78">
        <f t="shared" ref="AB111" si="130">AA111+7</f>
        <v>46188</v>
      </c>
      <c r="AC111" s="78">
        <f t="shared" ref="AC111" si="131">AB111+7</f>
        <v>46195</v>
      </c>
      <c r="AD111" s="78">
        <f t="shared" ref="AD111" si="132">AC111+7</f>
        <v>46202</v>
      </c>
      <c r="AE111" s="78">
        <f t="shared" ref="AE111" si="133">AD111+7</f>
        <v>46209</v>
      </c>
      <c r="AF111" s="78">
        <f t="shared" ref="AF111" si="134">AE111+7</f>
        <v>46216</v>
      </c>
      <c r="AG111" s="78">
        <f t="shared" ref="AG111" si="135">AF111+7</f>
        <v>46223</v>
      </c>
      <c r="AH111" s="78">
        <f t="shared" ref="AH111" si="136">AG111+7</f>
        <v>46230</v>
      </c>
      <c r="AI111" s="78">
        <f t="shared" ref="AI111" si="137">AH111+7</f>
        <v>46237</v>
      </c>
      <c r="AJ111" s="78">
        <f t="shared" ref="AJ111" si="138">AI111+7</f>
        <v>46244</v>
      </c>
      <c r="AK111" s="78">
        <f t="shared" ref="AK111" si="139">AJ111+7</f>
        <v>46251</v>
      </c>
      <c r="AL111" s="78">
        <f t="shared" ref="AL111" si="140">AK111+7</f>
        <v>46258</v>
      </c>
      <c r="AM111" s="78">
        <f t="shared" ref="AM111" si="141">AL111+7</f>
        <v>46265</v>
      </c>
      <c r="AN111" s="78">
        <f t="shared" ref="AN111" si="142">AM111+7</f>
        <v>46272</v>
      </c>
      <c r="AO111" s="78">
        <f t="shared" ref="AO111" si="143">AN111+7</f>
        <v>46279</v>
      </c>
      <c r="AP111" s="78">
        <f t="shared" ref="AP111" si="144">AO111+7</f>
        <v>46286</v>
      </c>
      <c r="AQ111" s="78">
        <f t="shared" ref="AQ111" si="145">AP111+7</f>
        <v>46293</v>
      </c>
      <c r="AR111" s="78">
        <f t="shared" ref="AR111" si="146">AQ111+7</f>
        <v>46300</v>
      </c>
      <c r="AS111" s="78">
        <f t="shared" ref="AS111" si="147">AR111+7</f>
        <v>46307</v>
      </c>
      <c r="AT111" s="78">
        <f t="shared" ref="AT111" si="148">AS111+7</f>
        <v>46314</v>
      </c>
      <c r="AU111" s="78">
        <f t="shared" ref="AU111" si="149">AT111+7</f>
        <v>46321</v>
      </c>
      <c r="AV111" s="78">
        <f t="shared" ref="AV111" si="150">AU111+7</f>
        <v>46328</v>
      </c>
      <c r="AW111" s="78">
        <f t="shared" ref="AW111" si="151">AV111+7</f>
        <v>46335</v>
      </c>
      <c r="AX111" s="78">
        <f t="shared" ref="AX111" si="152">AW111+7</f>
        <v>46342</v>
      </c>
      <c r="AY111" s="78">
        <f>AX111+7</f>
        <v>46349</v>
      </c>
      <c r="AZ111" s="78">
        <f t="shared" ref="AZ111" si="153">AY111+7</f>
        <v>46356</v>
      </c>
      <c r="BA111" s="78">
        <f t="shared" ref="BA111" si="154">AZ111+7</f>
        <v>46363</v>
      </c>
      <c r="BB111" s="78">
        <f t="shared" ref="BB111" si="155">BA111+7</f>
        <v>46370</v>
      </c>
      <c r="BC111" s="78">
        <f t="shared" ref="BC111" si="156">BB111+7</f>
        <v>46377</v>
      </c>
      <c r="BD111" s="78">
        <f t="shared" ref="BD111" si="157">BC111+7</f>
        <v>46384</v>
      </c>
      <c r="BE111" s="78">
        <f t="shared" ref="BE111" si="158">BD111+7</f>
        <v>46391</v>
      </c>
      <c r="BF111" s="79"/>
      <c r="BG111" s="79"/>
      <c r="BH111" s="79"/>
      <c r="BI111" s="79"/>
      <c r="BJ111" s="79"/>
      <c r="BK111" s="79"/>
      <c r="BL111" s="79"/>
      <c r="BM111" s="79"/>
      <c r="BN111" s="79"/>
    </row>
    <row r="112" spans="2:66" x14ac:dyDescent="0.3">
      <c r="B112" s="80" t="s">
        <v>123</v>
      </c>
      <c r="C112" s="81">
        <f ca="1">SUMIF(E111:BD111,"&lt;"&amp;TODAY(),E112:BD112)</f>
        <v>0</v>
      </c>
      <c r="D112" s="81">
        <f>SUM(E112:BE112)</f>
        <v>0</v>
      </c>
      <c r="E112" s="82"/>
      <c r="F112" s="82"/>
      <c r="G112" s="82"/>
      <c r="H112" s="82"/>
      <c r="I112" s="82"/>
      <c r="J112" s="82"/>
      <c r="K112" s="82"/>
      <c r="L112" s="82"/>
      <c r="M112" s="82"/>
      <c r="N112" s="82"/>
      <c r="O112" s="82"/>
      <c r="P112" s="82"/>
      <c r="Q112" s="82"/>
      <c r="R112" s="82"/>
      <c r="S112" s="82"/>
      <c r="T112" s="82"/>
      <c r="U112" s="82"/>
      <c r="V112" s="82"/>
      <c r="W112" s="82"/>
      <c r="X112" s="82"/>
      <c r="Y112" s="82"/>
      <c r="Z112" s="82"/>
      <c r="AA112" s="82"/>
      <c r="AB112" s="82"/>
      <c r="AC112" s="82"/>
      <c r="AD112" s="82"/>
      <c r="AE112" s="82"/>
      <c r="AF112" s="82"/>
      <c r="AG112" s="82"/>
      <c r="AH112" s="82"/>
      <c r="AI112" s="82"/>
      <c r="AJ112" s="82"/>
      <c r="AK112" s="82"/>
      <c r="AL112" s="82"/>
      <c r="AM112" s="82"/>
      <c r="AN112" s="82"/>
      <c r="AO112" s="82"/>
      <c r="AP112" s="82"/>
      <c r="AQ112" s="82"/>
      <c r="AR112" s="82"/>
      <c r="AS112" s="82"/>
      <c r="AT112" s="82"/>
      <c r="AU112" s="82"/>
      <c r="AV112" s="82"/>
      <c r="AW112" s="82"/>
      <c r="AX112" s="82"/>
      <c r="AY112" s="82"/>
      <c r="AZ112" s="82"/>
      <c r="BA112" s="82"/>
      <c r="BB112" s="82"/>
      <c r="BC112" s="82"/>
      <c r="BD112" s="82"/>
      <c r="BE112" s="83"/>
    </row>
    <row r="113" spans="2:66" x14ac:dyDescent="0.3">
      <c r="B113" s="80" t="s">
        <v>0</v>
      </c>
      <c r="C113" s="81">
        <f ca="1">SUMIF(E111:BD111,"&lt;"&amp;TODAY(),E113:BD113)</f>
        <v>0</v>
      </c>
      <c r="D113" s="81">
        <f>SUM(E113:BE113)</f>
        <v>0</v>
      </c>
      <c r="E113" s="82"/>
      <c r="F113" s="82"/>
      <c r="G113" s="82"/>
      <c r="H113" s="82"/>
      <c r="I113" s="82"/>
      <c r="J113" s="82"/>
      <c r="K113" s="82"/>
      <c r="L113" s="82"/>
      <c r="M113" s="82"/>
      <c r="N113" s="82"/>
      <c r="O113" s="82"/>
      <c r="P113" s="82"/>
      <c r="Q113" s="82"/>
      <c r="R113" s="82"/>
      <c r="S113" s="82"/>
      <c r="T113" s="82"/>
      <c r="U113" s="82"/>
      <c r="V113" s="82"/>
      <c r="W113" s="82"/>
      <c r="X113" s="82"/>
      <c r="Y113" s="82"/>
      <c r="Z113" s="82"/>
      <c r="AA113" s="82"/>
      <c r="AB113" s="82"/>
      <c r="AC113" s="82"/>
      <c r="AD113" s="82"/>
      <c r="AE113" s="82"/>
      <c r="AF113" s="82"/>
      <c r="AG113" s="82"/>
      <c r="AH113" s="82"/>
      <c r="AI113" s="82"/>
      <c r="AJ113" s="82"/>
      <c r="AK113" s="82"/>
      <c r="AL113" s="82"/>
      <c r="AM113" s="82"/>
      <c r="AN113" s="82"/>
      <c r="AO113" s="82"/>
      <c r="AP113" s="82"/>
      <c r="AQ113" s="82"/>
      <c r="AR113" s="82"/>
      <c r="AS113" s="82"/>
      <c r="AT113" s="82"/>
      <c r="AU113" s="82"/>
      <c r="AV113" s="82"/>
      <c r="AW113" s="82"/>
      <c r="AX113" s="82"/>
      <c r="AY113" s="82"/>
      <c r="AZ113" s="82"/>
      <c r="BA113" s="82"/>
      <c r="BB113" s="82"/>
      <c r="BC113" s="82"/>
      <c r="BD113" s="82"/>
      <c r="BE113" s="82"/>
    </row>
    <row r="116" spans="2:66" ht="21" x14ac:dyDescent="0.4">
      <c r="B116" s="74" t="s">
        <v>130</v>
      </c>
    </row>
    <row r="125" spans="2:66" ht="7.5" customHeight="1" x14ac:dyDescent="0.3"/>
    <row r="126" spans="2:66" x14ac:dyDescent="0.3">
      <c r="E126" s="75" t="s">
        <v>69</v>
      </c>
      <c r="F126" s="75" t="s">
        <v>70</v>
      </c>
      <c r="G126" s="75" t="s">
        <v>71</v>
      </c>
      <c r="H126" s="75" t="s">
        <v>72</v>
      </c>
      <c r="I126" s="75" t="s">
        <v>73</v>
      </c>
      <c r="J126" s="75" t="s">
        <v>74</v>
      </c>
      <c r="K126" s="75" t="s">
        <v>75</v>
      </c>
      <c r="L126" s="75" t="s">
        <v>76</v>
      </c>
      <c r="M126" s="75" t="s">
        <v>77</v>
      </c>
      <c r="N126" s="75" t="s">
        <v>78</v>
      </c>
      <c r="O126" s="75" t="s">
        <v>79</v>
      </c>
      <c r="P126" s="75" t="s">
        <v>80</v>
      </c>
      <c r="Q126" s="75" t="s">
        <v>81</v>
      </c>
      <c r="R126" s="75" t="s">
        <v>82</v>
      </c>
      <c r="S126" s="75" t="s">
        <v>83</v>
      </c>
      <c r="T126" s="75" t="s">
        <v>84</v>
      </c>
      <c r="U126" s="75" t="s">
        <v>85</v>
      </c>
      <c r="V126" s="75" t="s">
        <v>86</v>
      </c>
      <c r="W126" s="75" t="s">
        <v>87</v>
      </c>
      <c r="X126" s="75" t="s">
        <v>88</v>
      </c>
      <c r="Y126" s="75" t="s">
        <v>89</v>
      </c>
      <c r="Z126" s="75" t="s">
        <v>90</v>
      </c>
      <c r="AA126" s="75" t="s">
        <v>91</v>
      </c>
      <c r="AB126" s="75" t="s">
        <v>92</v>
      </c>
      <c r="AC126" s="75" t="s">
        <v>93</v>
      </c>
      <c r="AD126" s="75" t="s">
        <v>94</v>
      </c>
      <c r="AE126" s="75" t="s">
        <v>95</v>
      </c>
      <c r="AF126" s="75" t="s">
        <v>96</v>
      </c>
      <c r="AG126" s="75" t="s">
        <v>97</v>
      </c>
      <c r="AH126" s="75" t="s">
        <v>98</v>
      </c>
      <c r="AI126" s="75" t="s">
        <v>99</v>
      </c>
      <c r="AJ126" s="75" t="s">
        <v>100</v>
      </c>
      <c r="AK126" s="75" t="s">
        <v>101</v>
      </c>
      <c r="AL126" s="75" t="s">
        <v>102</v>
      </c>
      <c r="AM126" s="75" t="s">
        <v>103</v>
      </c>
      <c r="AN126" s="75" t="s">
        <v>104</v>
      </c>
      <c r="AO126" s="75" t="s">
        <v>105</v>
      </c>
      <c r="AP126" s="75" t="s">
        <v>106</v>
      </c>
      <c r="AQ126" s="75" t="s">
        <v>107</v>
      </c>
      <c r="AR126" s="75" t="s">
        <v>108</v>
      </c>
      <c r="AS126" s="75" t="s">
        <v>109</v>
      </c>
      <c r="AT126" s="75" t="s">
        <v>110</v>
      </c>
      <c r="AU126" s="75" t="s">
        <v>111</v>
      </c>
      <c r="AV126" s="75" t="s">
        <v>112</v>
      </c>
      <c r="AW126" s="75" t="s">
        <v>113</v>
      </c>
      <c r="AX126" s="75" t="s">
        <v>114</v>
      </c>
      <c r="AY126" s="75" t="s">
        <v>115</v>
      </c>
      <c r="AZ126" s="75" t="s">
        <v>116</v>
      </c>
      <c r="BA126" s="75" t="s">
        <v>117</v>
      </c>
      <c r="BB126" s="75" t="s">
        <v>118</v>
      </c>
      <c r="BC126" s="75" t="s">
        <v>119</v>
      </c>
      <c r="BD126" s="75" t="s">
        <v>120</v>
      </c>
      <c r="BE126" s="75" t="s">
        <v>121</v>
      </c>
    </row>
    <row r="127" spans="2:66" x14ac:dyDescent="0.3">
      <c r="C127" s="76" t="s">
        <v>122</v>
      </c>
      <c r="D127" s="76" t="s">
        <v>14</v>
      </c>
      <c r="E127" s="77">
        <f>E111</f>
        <v>46027</v>
      </c>
      <c r="F127" s="78">
        <f>E127+7</f>
        <v>46034</v>
      </c>
      <c r="G127" s="78">
        <f t="shared" ref="G127" si="159">F127+7</f>
        <v>46041</v>
      </c>
      <c r="H127" s="78">
        <f t="shared" ref="H127" si="160">G127+7</f>
        <v>46048</v>
      </c>
      <c r="I127" s="78">
        <f t="shared" ref="I127" si="161">H127+7</f>
        <v>46055</v>
      </c>
      <c r="J127" s="78">
        <f t="shared" ref="J127" si="162">I127+7</f>
        <v>46062</v>
      </c>
      <c r="K127" s="78">
        <f t="shared" ref="K127" si="163">J127+7</f>
        <v>46069</v>
      </c>
      <c r="L127" s="78">
        <f t="shared" ref="L127" si="164">K127+7</f>
        <v>46076</v>
      </c>
      <c r="M127" s="78">
        <f t="shared" ref="M127" si="165">L127+7</f>
        <v>46083</v>
      </c>
      <c r="N127" s="78">
        <f t="shared" ref="N127" si="166">M127+7</f>
        <v>46090</v>
      </c>
      <c r="O127" s="78">
        <f t="shared" ref="O127" si="167">N127+7</f>
        <v>46097</v>
      </c>
      <c r="P127" s="78">
        <f t="shared" ref="P127" si="168">O127+7</f>
        <v>46104</v>
      </c>
      <c r="Q127" s="78">
        <f t="shared" ref="Q127" si="169">P127+7</f>
        <v>46111</v>
      </c>
      <c r="R127" s="78">
        <f t="shared" ref="R127" si="170">Q127+7</f>
        <v>46118</v>
      </c>
      <c r="S127" s="78">
        <f t="shared" ref="S127" si="171">R127+7</f>
        <v>46125</v>
      </c>
      <c r="T127" s="78">
        <f t="shared" ref="T127" si="172">S127+7</f>
        <v>46132</v>
      </c>
      <c r="U127" s="78">
        <f t="shared" ref="U127" si="173">T127+7</f>
        <v>46139</v>
      </c>
      <c r="V127" s="78">
        <f t="shared" ref="V127" si="174">U127+7</f>
        <v>46146</v>
      </c>
      <c r="W127" s="78">
        <f t="shared" ref="W127" si="175">V127+7</f>
        <v>46153</v>
      </c>
      <c r="X127" s="78">
        <f t="shared" ref="X127" si="176">W127+7</f>
        <v>46160</v>
      </c>
      <c r="Y127" s="78">
        <f t="shared" ref="Y127" si="177">X127+7</f>
        <v>46167</v>
      </c>
      <c r="Z127" s="78">
        <f t="shared" ref="Z127" si="178">Y127+7</f>
        <v>46174</v>
      </c>
      <c r="AA127" s="78">
        <f t="shared" ref="AA127" si="179">Z127+7</f>
        <v>46181</v>
      </c>
      <c r="AB127" s="78">
        <f t="shared" ref="AB127" si="180">AA127+7</f>
        <v>46188</v>
      </c>
      <c r="AC127" s="78">
        <f t="shared" ref="AC127" si="181">AB127+7</f>
        <v>46195</v>
      </c>
      <c r="AD127" s="78">
        <f t="shared" ref="AD127" si="182">AC127+7</f>
        <v>46202</v>
      </c>
      <c r="AE127" s="78">
        <f t="shared" ref="AE127" si="183">AD127+7</f>
        <v>46209</v>
      </c>
      <c r="AF127" s="78">
        <f t="shared" ref="AF127" si="184">AE127+7</f>
        <v>46216</v>
      </c>
      <c r="AG127" s="78">
        <f t="shared" ref="AG127" si="185">AF127+7</f>
        <v>46223</v>
      </c>
      <c r="AH127" s="78">
        <f t="shared" ref="AH127" si="186">AG127+7</f>
        <v>46230</v>
      </c>
      <c r="AI127" s="78">
        <f t="shared" ref="AI127" si="187">AH127+7</f>
        <v>46237</v>
      </c>
      <c r="AJ127" s="78">
        <f t="shared" ref="AJ127" si="188">AI127+7</f>
        <v>46244</v>
      </c>
      <c r="AK127" s="78">
        <f t="shared" ref="AK127" si="189">AJ127+7</f>
        <v>46251</v>
      </c>
      <c r="AL127" s="78">
        <f t="shared" ref="AL127" si="190">AK127+7</f>
        <v>46258</v>
      </c>
      <c r="AM127" s="78">
        <f t="shared" ref="AM127" si="191">AL127+7</f>
        <v>46265</v>
      </c>
      <c r="AN127" s="78">
        <f t="shared" ref="AN127" si="192">AM127+7</f>
        <v>46272</v>
      </c>
      <c r="AO127" s="78">
        <f t="shared" ref="AO127" si="193">AN127+7</f>
        <v>46279</v>
      </c>
      <c r="AP127" s="78">
        <f t="shared" ref="AP127" si="194">AO127+7</f>
        <v>46286</v>
      </c>
      <c r="AQ127" s="78">
        <f t="shared" ref="AQ127" si="195">AP127+7</f>
        <v>46293</v>
      </c>
      <c r="AR127" s="78">
        <f t="shared" ref="AR127" si="196">AQ127+7</f>
        <v>46300</v>
      </c>
      <c r="AS127" s="78">
        <f t="shared" ref="AS127" si="197">AR127+7</f>
        <v>46307</v>
      </c>
      <c r="AT127" s="78">
        <f t="shared" ref="AT127" si="198">AS127+7</f>
        <v>46314</v>
      </c>
      <c r="AU127" s="78">
        <f t="shared" ref="AU127" si="199">AT127+7</f>
        <v>46321</v>
      </c>
      <c r="AV127" s="78">
        <f t="shared" ref="AV127" si="200">AU127+7</f>
        <v>46328</v>
      </c>
      <c r="AW127" s="78">
        <f t="shared" ref="AW127" si="201">AV127+7</f>
        <v>46335</v>
      </c>
      <c r="AX127" s="78">
        <f t="shared" ref="AX127" si="202">AW127+7</f>
        <v>46342</v>
      </c>
      <c r="AY127" s="78">
        <f>AX127+7</f>
        <v>46349</v>
      </c>
      <c r="AZ127" s="78">
        <f t="shared" ref="AZ127" si="203">AY127+7</f>
        <v>46356</v>
      </c>
      <c r="BA127" s="78">
        <f t="shared" ref="BA127" si="204">AZ127+7</f>
        <v>46363</v>
      </c>
      <c r="BB127" s="78">
        <f t="shared" ref="BB127" si="205">BA127+7</f>
        <v>46370</v>
      </c>
      <c r="BC127" s="78">
        <f t="shared" ref="BC127" si="206">BB127+7</f>
        <v>46377</v>
      </c>
      <c r="BD127" s="78">
        <f t="shared" ref="BD127" si="207">BC127+7</f>
        <v>46384</v>
      </c>
      <c r="BE127" s="78">
        <f t="shared" ref="BE127" si="208">BD127+7</f>
        <v>46391</v>
      </c>
      <c r="BF127" s="79"/>
      <c r="BG127" s="79"/>
      <c r="BH127" s="79"/>
      <c r="BI127" s="79"/>
      <c r="BJ127" s="79"/>
      <c r="BK127" s="79"/>
      <c r="BL127" s="79"/>
      <c r="BM127" s="79"/>
      <c r="BN127" s="79"/>
    </row>
    <row r="128" spans="2:66" x14ac:dyDescent="0.3">
      <c r="B128" s="80" t="s">
        <v>123</v>
      </c>
      <c r="C128" s="81">
        <f ca="1">SUMIF(E127:BD127,"&lt;"&amp;TODAY(),E128:BD128)</f>
        <v>0</v>
      </c>
      <c r="D128" s="81">
        <f>SUM(E128:BE128)</f>
        <v>0</v>
      </c>
      <c r="E128" s="82"/>
      <c r="F128" s="82"/>
      <c r="G128" s="82"/>
      <c r="H128" s="82"/>
      <c r="I128" s="82"/>
      <c r="J128" s="82"/>
      <c r="K128" s="82"/>
      <c r="L128" s="82"/>
      <c r="M128" s="82"/>
      <c r="N128" s="82"/>
      <c r="O128" s="82"/>
      <c r="P128" s="82"/>
      <c r="Q128" s="82"/>
      <c r="R128" s="82"/>
      <c r="S128" s="82"/>
      <c r="T128" s="82"/>
      <c r="U128" s="82"/>
      <c r="V128" s="82"/>
      <c r="W128" s="82"/>
      <c r="X128" s="82"/>
      <c r="Y128" s="82"/>
      <c r="Z128" s="82"/>
      <c r="AA128" s="82"/>
      <c r="AB128" s="82"/>
      <c r="AC128" s="82"/>
      <c r="AD128" s="82"/>
      <c r="AE128" s="82"/>
      <c r="AF128" s="82"/>
      <c r="AG128" s="82"/>
      <c r="AH128" s="82"/>
      <c r="AI128" s="82"/>
      <c r="AJ128" s="82"/>
      <c r="AK128" s="82"/>
      <c r="AL128" s="82"/>
      <c r="AM128" s="82"/>
      <c r="AN128" s="82"/>
      <c r="AO128" s="82"/>
      <c r="AP128" s="82"/>
      <c r="AQ128" s="82"/>
      <c r="AR128" s="82"/>
      <c r="AS128" s="82"/>
      <c r="AT128" s="82"/>
      <c r="AU128" s="82"/>
      <c r="AV128" s="82"/>
      <c r="AW128" s="82"/>
      <c r="AX128" s="82"/>
      <c r="AY128" s="82"/>
      <c r="AZ128" s="82"/>
      <c r="BA128" s="82"/>
      <c r="BB128" s="82"/>
      <c r="BC128" s="82"/>
      <c r="BD128" s="82"/>
      <c r="BE128" s="83"/>
    </row>
    <row r="129" spans="2:66" x14ac:dyDescent="0.3">
      <c r="B129" s="80" t="s">
        <v>0</v>
      </c>
      <c r="C129" s="81">
        <f ca="1">SUMIF(E127:BD127,"&lt;"&amp;TODAY(),E129:BD129)</f>
        <v>0</v>
      </c>
      <c r="D129" s="81">
        <f>SUM(E129:BE129)</f>
        <v>0</v>
      </c>
      <c r="E129" s="82"/>
      <c r="F129" s="82"/>
      <c r="G129" s="82"/>
      <c r="H129" s="82"/>
      <c r="I129" s="82"/>
      <c r="J129" s="82"/>
      <c r="K129" s="82"/>
      <c r="L129" s="82"/>
      <c r="M129" s="82"/>
      <c r="N129" s="82"/>
      <c r="O129" s="82"/>
      <c r="P129" s="82"/>
      <c r="Q129" s="82"/>
      <c r="R129" s="82"/>
      <c r="S129" s="82"/>
      <c r="T129" s="82"/>
      <c r="U129" s="82"/>
      <c r="V129" s="82"/>
      <c r="W129" s="82"/>
      <c r="X129" s="82"/>
      <c r="Y129" s="82"/>
      <c r="Z129" s="82"/>
      <c r="AA129" s="82"/>
      <c r="AB129" s="82"/>
      <c r="AC129" s="82"/>
      <c r="AD129" s="82"/>
      <c r="AE129" s="82"/>
      <c r="AF129" s="82"/>
      <c r="AG129" s="82"/>
      <c r="AH129" s="82"/>
      <c r="AI129" s="82"/>
      <c r="AJ129" s="82"/>
      <c r="AK129" s="82"/>
      <c r="AL129" s="82"/>
      <c r="AM129" s="82"/>
      <c r="AN129" s="82"/>
      <c r="AO129" s="82"/>
      <c r="AP129" s="82"/>
      <c r="AQ129" s="82"/>
      <c r="AR129" s="82"/>
      <c r="AS129" s="82"/>
      <c r="AT129" s="82"/>
      <c r="AU129" s="82"/>
      <c r="AV129" s="82"/>
      <c r="AW129" s="82"/>
      <c r="AX129" s="82"/>
      <c r="AY129" s="82"/>
      <c r="AZ129" s="82"/>
      <c r="BA129" s="82"/>
      <c r="BB129" s="82"/>
      <c r="BC129" s="82"/>
      <c r="BD129" s="82"/>
      <c r="BE129" s="82"/>
    </row>
    <row r="133" spans="2:66" ht="21" x14ac:dyDescent="0.4">
      <c r="B133" s="74" t="s">
        <v>133</v>
      </c>
    </row>
    <row r="142" spans="2:66" ht="7.5" customHeight="1" x14ac:dyDescent="0.3"/>
    <row r="143" spans="2:66" x14ac:dyDescent="0.3">
      <c r="E143" s="75" t="s">
        <v>69</v>
      </c>
      <c r="F143" s="75" t="s">
        <v>70</v>
      </c>
      <c r="G143" s="75" t="s">
        <v>71</v>
      </c>
      <c r="H143" s="75" t="s">
        <v>72</v>
      </c>
      <c r="I143" s="75" t="s">
        <v>73</v>
      </c>
      <c r="J143" s="75" t="s">
        <v>74</v>
      </c>
      <c r="K143" s="75" t="s">
        <v>75</v>
      </c>
      <c r="L143" s="75" t="s">
        <v>76</v>
      </c>
      <c r="M143" s="75" t="s">
        <v>77</v>
      </c>
      <c r="N143" s="75" t="s">
        <v>78</v>
      </c>
      <c r="O143" s="75" t="s">
        <v>79</v>
      </c>
      <c r="P143" s="75" t="s">
        <v>80</v>
      </c>
      <c r="Q143" s="75" t="s">
        <v>81</v>
      </c>
      <c r="R143" s="75" t="s">
        <v>82</v>
      </c>
      <c r="S143" s="75" t="s">
        <v>83</v>
      </c>
      <c r="T143" s="75" t="s">
        <v>84</v>
      </c>
      <c r="U143" s="75" t="s">
        <v>85</v>
      </c>
      <c r="V143" s="75" t="s">
        <v>86</v>
      </c>
      <c r="W143" s="75" t="s">
        <v>87</v>
      </c>
      <c r="X143" s="75" t="s">
        <v>88</v>
      </c>
      <c r="Y143" s="75" t="s">
        <v>89</v>
      </c>
      <c r="Z143" s="75" t="s">
        <v>90</v>
      </c>
      <c r="AA143" s="75" t="s">
        <v>91</v>
      </c>
      <c r="AB143" s="75" t="s">
        <v>92</v>
      </c>
      <c r="AC143" s="75" t="s">
        <v>93</v>
      </c>
      <c r="AD143" s="75" t="s">
        <v>94</v>
      </c>
      <c r="AE143" s="75" t="s">
        <v>95</v>
      </c>
      <c r="AF143" s="75" t="s">
        <v>96</v>
      </c>
      <c r="AG143" s="75" t="s">
        <v>97</v>
      </c>
      <c r="AH143" s="75" t="s">
        <v>98</v>
      </c>
      <c r="AI143" s="75" t="s">
        <v>99</v>
      </c>
      <c r="AJ143" s="75" t="s">
        <v>100</v>
      </c>
      <c r="AK143" s="75" t="s">
        <v>101</v>
      </c>
      <c r="AL143" s="75" t="s">
        <v>102</v>
      </c>
      <c r="AM143" s="75" t="s">
        <v>103</v>
      </c>
      <c r="AN143" s="75" t="s">
        <v>104</v>
      </c>
      <c r="AO143" s="75" t="s">
        <v>105</v>
      </c>
      <c r="AP143" s="75" t="s">
        <v>106</v>
      </c>
      <c r="AQ143" s="75" t="s">
        <v>107</v>
      </c>
      <c r="AR143" s="75" t="s">
        <v>108</v>
      </c>
      <c r="AS143" s="75" t="s">
        <v>109</v>
      </c>
      <c r="AT143" s="75" t="s">
        <v>110</v>
      </c>
      <c r="AU143" s="75" t="s">
        <v>111</v>
      </c>
      <c r="AV143" s="75" t="s">
        <v>112</v>
      </c>
      <c r="AW143" s="75" t="s">
        <v>113</v>
      </c>
      <c r="AX143" s="75" t="s">
        <v>114</v>
      </c>
      <c r="AY143" s="75" t="s">
        <v>115</v>
      </c>
      <c r="AZ143" s="75" t="s">
        <v>116</v>
      </c>
      <c r="BA143" s="75" t="s">
        <v>117</v>
      </c>
      <c r="BB143" s="75" t="s">
        <v>118</v>
      </c>
      <c r="BC143" s="75" t="s">
        <v>119</v>
      </c>
      <c r="BD143" s="75" t="s">
        <v>120</v>
      </c>
      <c r="BE143" s="75" t="s">
        <v>121</v>
      </c>
    </row>
    <row r="144" spans="2:66" x14ac:dyDescent="0.3">
      <c r="C144" s="76" t="s">
        <v>122</v>
      </c>
      <c r="D144" s="76" t="s">
        <v>14</v>
      </c>
      <c r="E144" s="77">
        <f>E127</f>
        <v>46027</v>
      </c>
      <c r="F144" s="78">
        <f>E144+7</f>
        <v>46034</v>
      </c>
      <c r="G144" s="78">
        <f t="shared" ref="G144" si="209">F144+7</f>
        <v>46041</v>
      </c>
      <c r="H144" s="78">
        <f t="shared" ref="H144" si="210">G144+7</f>
        <v>46048</v>
      </c>
      <c r="I144" s="78">
        <f t="shared" ref="I144" si="211">H144+7</f>
        <v>46055</v>
      </c>
      <c r="J144" s="78">
        <f t="shared" ref="J144" si="212">I144+7</f>
        <v>46062</v>
      </c>
      <c r="K144" s="78">
        <f t="shared" ref="K144" si="213">J144+7</f>
        <v>46069</v>
      </c>
      <c r="L144" s="78">
        <f t="shared" ref="L144" si="214">K144+7</f>
        <v>46076</v>
      </c>
      <c r="M144" s="78">
        <f t="shared" ref="M144" si="215">L144+7</f>
        <v>46083</v>
      </c>
      <c r="N144" s="78">
        <f t="shared" ref="N144" si="216">M144+7</f>
        <v>46090</v>
      </c>
      <c r="O144" s="78">
        <f t="shared" ref="O144" si="217">N144+7</f>
        <v>46097</v>
      </c>
      <c r="P144" s="78">
        <f t="shared" ref="P144" si="218">O144+7</f>
        <v>46104</v>
      </c>
      <c r="Q144" s="78">
        <f t="shared" ref="Q144" si="219">P144+7</f>
        <v>46111</v>
      </c>
      <c r="R144" s="78">
        <f t="shared" ref="R144" si="220">Q144+7</f>
        <v>46118</v>
      </c>
      <c r="S144" s="78">
        <f t="shared" ref="S144" si="221">R144+7</f>
        <v>46125</v>
      </c>
      <c r="T144" s="78">
        <f t="shared" ref="T144" si="222">S144+7</f>
        <v>46132</v>
      </c>
      <c r="U144" s="78">
        <f t="shared" ref="U144" si="223">T144+7</f>
        <v>46139</v>
      </c>
      <c r="V144" s="78">
        <f t="shared" ref="V144" si="224">U144+7</f>
        <v>46146</v>
      </c>
      <c r="W144" s="78">
        <f t="shared" ref="W144" si="225">V144+7</f>
        <v>46153</v>
      </c>
      <c r="X144" s="78">
        <f t="shared" ref="X144" si="226">W144+7</f>
        <v>46160</v>
      </c>
      <c r="Y144" s="78">
        <f t="shared" ref="Y144" si="227">X144+7</f>
        <v>46167</v>
      </c>
      <c r="Z144" s="78">
        <f t="shared" ref="Z144" si="228">Y144+7</f>
        <v>46174</v>
      </c>
      <c r="AA144" s="78">
        <f t="shared" ref="AA144" si="229">Z144+7</f>
        <v>46181</v>
      </c>
      <c r="AB144" s="78">
        <f t="shared" ref="AB144" si="230">AA144+7</f>
        <v>46188</v>
      </c>
      <c r="AC144" s="78">
        <f t="shared" ref="AC144" si="231">AB144+7</f>
        <v>46195</v>
      </c>
      <c r="AD144" s="78">
        <f t="shared" ref="AD144" si="232">AC144+7</f>
        <v>46202</v>
      </c>
      <c r="AE144" s="78">
        <f t="shared" ref="AE144" si="233">AD144+7</f>
        <v>46209</v>
      </c>
      <c r="AF144" s="78">
        <f t="shared" ref="AF144" si="234">AE144+7</f>
        <v>46216</v>
      </c>
      <c r="AG144" s="78">
        <f t="shared" ref="AG144" si="235">AF144+7</f>
        <v>46223</v>
      </c>
      <c r="AH144" s="78">
        <f t="shared" ref="AH144" si="236">AG144+7</f>
        <v>46230</v>
      </c>
      <c r="AI144" s="78">
        <f t="shared" ref="AI144" si="237">AH144+7</f>
        <v>46237</v>
      </c>
      <c r="AJ144" s="78">
        <f t="shared" ref="AJ144" si="238">AI144+7</f>
        <v>46244</v>
      </c>
      <c r="AK144" s="78">
        <f t="shared" ref="AK144" si="239">AJ144+7</f>
        <v>46251</v>
      </c>
      <c r="AL144" s="78">
        <f t="shared" ref="AL144" si="240">AK144+7</f>
        <v>46258</v>
      </c>
      <c r="AM144" s="78">
        <f t="shared" ref="AM144" si="241">AL144+7</f>
        <v>46265</v>
      </c>
      <c r="AN144" s="78">
        <f t="shared" ref="AN144" si="242">AM144+7</f>
        <v>46272</v>
      </c>
      <c r="AO144" s="78">
        <f t="shared" ref="AO144" si="243">AN144+7</f>
        <v>46279</v>
      </c>
      <c r="AP144" s="78">
        <f t="shared" ref="AP144" si="244">AO144+7</f>
        <v>46286</v>
      </c>
      <c r="AQ144" s="78">
        <f t="shared" ref="AQ144" si="245">AP144+7</f>
        <v>46293</v>
      </c>
      <c r="AR144" s="78">
        <f t="shared" ref="AR144" si="246">AQ144+7</f>
        <v>46300</v>
      </c>
      <c r="AS144" s="78">
        <f t="shared" ref="AS144" si="247">AR144+7</f>
        <v>46307</v>
      </c>
      <c r="AT144" s="78">
        <f t="shared" ref="AT144" si="248">AS144+7</f>
        <v>46314</v>
      </c>
      <c r="AU144" s="78">
        <f t="shared" ref="AU144" si="249">AT144+7</f>
        <v>46321</v>
      </c>
      <c r="AV144" s="78">
        <f t="shared" ref="AV144" si="250">AU144+7</f>
        <v>46328</v>
      </c>
      <c r="AW144" s="78">
        <f t="shared" ref="AW144" si="251">AV144+7</f>
        <v>46335</v>
      </c>
      <c r="AX144" s="78">
        <f t="shared" ref="AX144" si="252">AW144+7</f>
        <v>46342</v>
      </c>
      <c r="AY144" s="78">
        <f>AX144+7</f>
        <v>46349</v>
      </c>
      <c r="AZ144" s="78">
        <f t="shared" ref="AZ144" si="253">AY144+7</f>
        <v>46356</v>
      </c>
      <c r="BA144" s="78">
        <f t="shared" ref="BA144" si="254">AZ144+7</f>
        <v>46363</v>
      </c>
      <c r="BB144" s="78">
        <f t="shared" ref="BB144" si="255">BA144+7</f>
        <v>46370</v>
      </c>
      <c r="BC144" s="78">
        <f t="shared" ref="BC144" si="256">BB144+7</f>
        <v>46377</v>
      </c>
      <c r="BD144" s="78">
        <f t="shared" ref="BD144" si="257">BC144+7</f>
        <v>46384</v>
      </c>
      <c r="BE144" s="78">
        <f t="shared" ref="BE144" si="258">BD144+7</f>
        <v>46391</v>
      </c>
      <c r="BF144" s="79"/>
      <c r="BG144" s="79"/>
      <c r="BH144" s="79"/>
      <c r="BI144" s="79"/>
      <c r="BJ144" s="79"/>
      <c r="BK144" s="79"/>
      <c r="BL144" s="79"/>
      <c r="BM144" s="79"/>
      <c r="BN144" s="79"/>
    </row>
    <row r="145" spans="2:57" x14ac:dyDescent="0.3">
      <c r="B145" s="80" t="s">
        <v>123</v>
      </c>
      <c r="C145" s="81">
        <f ca="1">SUMIF(E144:BD144,"&lt;"&amp;TODAY(),E145:BD145)</f>
        <v>0</v>
      </c>
      <c r="D145" s="81">
        <f>SUM(E145:BE145)</f>
        <v>0</v>
      </c>
      <c r="E145" s="82"/>
      <c r="F145" s="82"/>
      <c r="G145" s="82"/>
      <c r="H145" s="82"/>
      <c r="I145" s="82"/>
      <c r="J145" s="82"/>
      <c r="K145" s="82"/>
      <c r="L145" s="82"/>
      <c r="M145" s="82"/>
      <c r="N145" s="82"/>
      <c r="O145" s="82"/>
      <c r="P145" s="82"/>
      <c r="Q145" s="82"/>
      <c r="R145" s="82"/>
      <c r="S145" s="82"/>
      <c r="T145" s="82"/>
      <c r="U145" s="82"/>
      <c r="V145" s="82"/>
      <c r="W145" s="82"/>
      <c r="X145" s="82"/>
      <c r="Y145" s="82"/>
      <c r="Z145" s="82"/>
      <c r="AA145" s="82"/>
      <c r="AB145" s="82"/>
      <c r="AC145" s="82"/>
      <c r="AD145" s="82"/>
      <c r="AE145" s="82"/>
      <c r="AF145" s="82"/>
      <c r="AG145" s="82"/>
      <c r="AH145" s="82"/>
      <c r="AI145" s="82"/>
      <c r="AJ145" s="82"/>
      <c r="AK145" s="82"/>
      <c r="AL145" s="82"/>
      <c r="AM145" s="82"/>
      <c r="AN145" s="82"/>
      <c r="AO145" s="82"/>
      <c r="AP145" s="82"/>
      <c r="AQ145" s="82"/>
      <c r="AR145" s="82"/>
      <c r="AS145" s="82"/>
      <c r="AT145" s="82"/>
      <c r="AU145" s="82"/>
      <c r="AV145" s="82"/>
      <c r="AW145" s="82"/>
      <c r="AX145" s="82"/>
      <c r="AY145" s="82"/>
      <c r="AZ145" s="82"/>
      <c r="BA145" s="82"/>
      <c r="BB145" s="82"/>
      <c r="BC145" s="82"/>
      <c r="BD145" s="82"/>
      <c r="BE145" s="83"/>
    </row>
    <row r="146" spans="2:57" x14ac:dyDescent="0.3">
      <c r="B146" s="80" t="s">
        <v>0</v>
      </c>
      <c r="C146" s="81">
        <f ca="1">SUMIF(E144:BD144,"&lt;"&amp;TODAY(),E146:BD146)</f>
        <v>0</v>
      </c>
      <c r="D146" s="81">
        <f>SUM(E146:BE146)</f>
        <v>0</v>
      </c>
      <c r="E146" s="82"/>
      <c r="F146" s="82"/>
      <c r="G146" s="82"/>
      <c r="H146" s="82"/>
      <c r="I146" s="82"/>
      <c r="J146" s="82"/>
      <c r="K146" s="82"/>
      <c r="L146" s="82"/>
      <c r="M146" s="82"/>
      <c r="N146" s="82"/>
      <c r="O146" s="82"/>
      <c r="P146" s="82"/>
      <c r="Q146" s="82"/>
      <c r="R146" s="82"/>
      <c r="S146" s="82"/>
      <c r="T146" s="82"/>
      <c r="U146" s="82"/>
      <c r="V146" s="82"/>
      <c r="W146" s="82"/>
      <c r="X146" s="82"/>
      <c r="Y146" s="82"/>
      <c r="Z146" s="82"/>
      <c r="AA146" s="82"/>
      <c r="AB146" s="82"/>
      <c r="AC146" s="82"/>
      <c r="AD146" s="82"/>
      <c r="AE146" s="82"/>
      <c r="AF146" s="82"/>
      <c r="AG146" s="82"/>
      <c r="AH146" s="82"/>
      <c r="AI146" s="82"/>
      <c r="AJ146" s="82"/>
      <c r="AK146" s="82"/>
      <c r="AL146" s="82"/>
      <c r="AM146" s="82"/>
      <c r="AN146" s="82"/>
      <c r="AO146" s="82"/>
      <c r="AP146" s="82"/>
      <c r="AQ146" s="82"/>
      <c r="AR146" s="82"/>
      <c r="AS146" s="82"/>
      <c r="AT146" s="82"/>
      <c r="AU146" s="82"/>
      <c r="AV146" s="82"/>
      <c r="AW146" s="82"/>
      <c r="AX146" s="82"/>
      <c r="AY146" s="82"/>
      <c r="AZ146" s="82"/>
      <c r="BA146" s="82"/>
      <c r="BB146" s="82"/>
      <c r="BC146" s="82"/>
      <c r="BD146" s="82"/>
      <c r="BE146" s="82"/>
    </row>
    <row r="150" spans="2:57" ht="21" x14ac:dyDescent="0.4">
      <c r="B150" s="74" t="s">
        <v>132</v>
      </c>
    </row>
    <row r="159" spans="2:57" ht="7.5" customHeight="1" x14ac:dyDescent="0.3"/>
    <row r="160" spans="2:57" x14ac:dyDescent="0.3">
      <c r="E160" s="75" t="s">
        <v>69</v>
      </c>
      <c r="F160" s="75" t="s">
        <v>70</v>
      </c>
      <c r="G160" s="75" t="s">
        <v>71</v>
      </c>
      <c r="H160" s="75" t="s">
        <v>72</v>
      </c>
      <c r="I160" s="75" t="s">
        <v>73</v>
      </c>
      <c r="J160" s="75" t="s">
        <v>74</v>
      </c>
      <c r="K160" s="75" t="s">
        <v>75</v>
      </c>
      <c r="L160" s="75" t="s">
        <v>76</v>
      </c>
      <c r="M160" s="75" t="s">
        <v>77</v>
      </c>
      <c r="N160" s="75" t="s">
        <v>78</v>
      </c>
      <c r="O160" s="75" t="s">
        <v>79</v>
      </c>
      <c r="P160" s="75" t="s">
        <v>80</v>
      </c>
      <c r="Q160" s="75" t="s">
        <v>81</v>
      </c>
      <c r="R160" s="75" t="s">
        <v>82</v>
      </c>
      <c r="S160" s="75" t="s">
        <v>83</v>
      </c>
      <c r="T160" s="75" t="s">
        <v>84</v>
      </c>
      <c r="U160" s="75" t="s">
        <v>85</v>
      </c>
      <c r="V160" s="75" t="s">
        <v>86</v>
      </c>
      <c r="W160" s="75" t="s">
        <v>87</v>
      </c>
      <c r="X160" s="75" t="s">
        <v>88</v>
      </c>
      <c r="Y160" s="75" t="s">
        <v>89</v>
      </c>
      <c r="Z160" s="75" t="s">
        <v>90</v>
      </c>
      <c r="AA160" s="75" t="s">
        <v>91</v>
      </c>
      <c r="AB160" s="75" t="s">
        <v>92</v>
      </c>
      <c r="AC160" s="75" t="s">
        <v>93</v>
      </c>
      <c r="AD160" s="75" t="s">
        <v>94</v>
      </c>
      <c r="AE160" s="75" t="s">
        <v>95</v>
      </c>
      <c r="AF160" s="75" t="s">
        <v>96</v>
      </c>
      <c r="AG160" s="75" t="s">
        <v>97</v>
      </c>
      <c r="AH160" s="75" t="s">
        <v>98</v>
      </c>
      <c r="AI160" s="75" t="s">
        <v>99</v>
      </c>
      <c r="AJ160" s="75" t="s">
        <v>100</v>
      </c>
      <c r="AK160" s="75" t="s">
        <v>101</v>
      </c>
      <c r="AL160" s="75" t="s">
        <v>102</v>
      </c>
      <c r="AM160" s="75" t="s">
        <v>103</v>
      </c>
      <c r="AN160" s="75" t="s">
        <v>104</v>
      </c>
      <c r="AO160" s="75" t="s">
        <v>105</v>
      </c>
      <c r="AP160" s="75" t="s">
        <v>106</v>
      </c>
      <c r="AQ160" s="75" t="s">
        <v>107</v>
      </c>
      <c r="AR160" s="75" t="s">
        <v>108</v>
      </c>
      <c r="AS160" s="75" t="s">
        <v>109</v>
      </c>
      <c r="AT160" s="75" t="s">
        <v>110</v>
      </c>
      <c r="AU160" s="75" t="s">
        <v>111</v>
      </c>
      <c r="AV160" s="75" t="s">
        <v>112</v>
      </c>
      <c r="AW160" s="75" t="s">
        <v>113</v>
      </c>
      <c r="AX160" s="75" t="s">
        <v>114</v>
      </c>
      <c r="AY160" s="75" t="s">
        <v>115</v>
      </c>
      <c r="AZ160" s="75" t="s">
        <v>116</v>
      </c>
      <c r="BA160" s="75" t="s">
        <v>117</v>
      </c>
      <c r="BB160" s="75" t="s">
        <v>118</v>
      </c>
      <c r="BC160" s="75" t="s">
        <v>119</v>
      </c>
      <c r="BD160" s="75" t="s">
        <v>120</v>
      </c>
      <c r="BE160" s="75" t="s">
        <v>121</v>
      </c>
    </row>
    <row r="161" spans="2:66" x14ac:dyDescent="0.3">
      <c r="C161" s="76" t="s">
        <v>122</v>
      </c>
      <c r="D161" s="76" t="s">
        <v>14</v>
      </c>
      <c r="E161" s="77">
        <f>E144</f>
        <v>46027</v>
      </c>
      <c r="F161" s="78">
        <f>E161+7</f>
        <v>46034</v>
      </c>
      <c r="G161" s="78">
        <f t="shared" ref="G161" si="259">F161+7</f>
        <v>46041</v>
      </c>
      <c r="H161" s="78">
        <f t="shared" ref="H161" si="260">G161+7</f>
        <v>46048</v>
      </c>
      <c r="I161" s="78">
        <f t="shared" ref="I161" si="261">H161+7</f>
        <v>46055</v>
      </c>
      <c r="J161" s="78">
        <f t="shared" ref="J161" si="262">I161+7</f>
        <v>46062</v>
      </c>
      <c r="K161" s="78">
        <f t="shared" ref="K161" si="263">J161+7</f>
        <v>46069</v>
      </c>
      <c r="L161" s="78">
        <f t="shared" ref="L161" si="264">K161+7</f>
        <v>46076</v>
      </c>
      <c r="M161" s="78">
        <f t="shared" ref="M161" si="265">L161+7</f>
        <v>46083</v>
      </c>
      <c r="N161" s="78">
        <f t="shared" ref="N161" si="266">M161+7</f>
        <v>46090</v>
      </c>
      <c r="O161" s="78">
        <f t="shared" ref="O161" si="267">N161+7</f>
        <v>46097</v>
      </c>
      <c r="P161" s="78">
        <f t="shared" ref="P161" si="268">O161+7</f>
        <v>46104</v>
      </c>
      <c r="Q161" s="78">
        <f t="shared" ref="Q161" si="269">P161+7</f>
        <v>46111</v>
      </c>
      <c r="R161" s="78">
        <f t="shared" ref="R161" si="270">Q161+7</f>
        <v>46118</v>
      </c>
      <c r="S161" s="78">
        <f t="shared" ref="S161" si="271">R161+7</f>
        <v>46125</v>
      </c>
      <c r="T161" s="78">
        <f t="shared" ref="T161" si="272">S161+7</f>
        <v>46132</v>
      </c>
      <c r="U161" s="78">
        <f t="shared" ref="U161" si="273">T161+7</f>
        <v>46139</v>
      </c>
      <c r="V161" s="78">
        <f t="shared" ref="V161" si="274">U161+7</f>
        <v>46146</v>
      </c>
      <c r="W161" s="78">
        <f t="shared" ref="W161" si="275">V161+7</f>
        <v>46153</v>
      </c>
      <c r="X161" s="78">
        <f t="shared" ref="X161" si="276">W161+7</f>
        <v>46160</v>
      </c>
      <c r="Y161" s="78">
        <f t="shared" ref="Y161" si="277">X161+7</f>
        <v>46167</v>
      </c>
      <c r="Z161" s="78">
        <f t="shared" ref="Z161" si="278">Y161+7</f>
        <v>46174</v>
      </c>
      <c r="AA161" s="78">
        <f t="shared" ref="AA161" si="279">Z161+7</f>
        <v>46181</v>
      </c>
      <c r="AB161" s="78">
        <f t="shared" ref="AB161" si="280">AA161+7</f>
        <v>46188</v>
      </c>
      <c r="AC161" s="78">
        <f t="shared" ref="AC161" si="281">AB161+7</f>
        <v>46195</v>
      </c>
      <c r="AD161" s="78">
        <f t="shared" ref="AD161" si="282">AC161+7</f>
        <v>46202</v>
      </c>
      <c r="AE161" s="78">
        <f t="shared" ref="AE161" si="283">AD161+7</f>
        <v>46209</v>
      </c>
      <c r="AF161" s="78">
        <f t="shared" ref="AF161" si="284">AE161+7</f>
        <v>46216</v>
      </c>
      <c r="AG161" s="78">
        <f t="shared" ref="AG161" si="285">AF161+7</f>
        <v>46223</v>
      </c>
      <c r="AH161" s="78">
        <f t="shared" ref="AH161" si="286">AG161+7</f>
        <v>46230</v>
      </c>
      <c r="AI161" s="78">
        <f t="shared" ref="AI161" si="287">AH161+7</f>
        <v>46237</v>
      </c>
      <c r="AJ161" s="78">
        <f t="shared" ref="AJ161" si="288">AI161+7</f>
        <v>46244</v>
      </c>
      <c r="AK161" s="78">
        <f t="shared" ref="AK161" si="289">AJ161+7</f>
        <v>46251</v>
      </c>
      <c r="AL161" s="78">
        <f t="shared" ref="AL161" si="290">AK161+7</f>
        <v>46258</v>
      </c>
      <c r="AM161" s="78">
        <f t="shared" ref="AM161" si="291">AL161+7</f>
        <v>46265</v>
      </c>
      <c r="AN161" s="78">
        <f t="shared" ref="AN161" si="292">AM161+7</f>
        <v>46272</v>
      </c>
      <c r="AO161" s="78">
        <f t="shared" ref="AO161" si="293">AN161+7</f>
        <v>46279</v>
      </c>
      <c r="AP161" s="78">
        <f t="shared" ref="AP161" si="294">AO161+7</f>
        <v>46286</v>
      </c>
      <c r="AQ161" s="78">
        <f t="shared" ref="AQ161" si="295">AP161+7</f>
        <v>46293</v>
      </c>
      <c r="AR161" s="78">
        <f t="shared" ref="AR161" si="296">AQ161+7</f>
        <v>46300</v>
      </c>
      <c r="AS161" s="78">
        <f t="shared" ref="AS161" si="297">AR161+7</f>
        <v>46307</v>
      </c>
      <c r="AT161" s="78">
        <f t="shared" ref="AT161" si="298">AS161+7</f>
        <v>46314</v>
      </c>
      <c r="AU161" s="78">
        <f t="shared" ref="AU161" si="299">AT161+7</f>
        <v>46321</v>
      </c>
      <c r="AV161" s="78">
        <f t="shared" ref="AV161" si="300">AU161+7</f>
        <v>46328</v>
      </c>
      <c r="AW161" s="78">
        <f t="shared" ref="AW161" si="301">AV161+7</f>
        <v>46335</v>
      </c>
      <c r="AX161" s="78">
        <f t="shared" ref="AX161" si="302">AW161+7</f>
        <v>46342</v>
      </c>
      <c r="AY161" s="78">
        <f>AX161+7</f>
        <v>46349</v>
      </c>
      <c r="AZ161" s="78">
        <f t="shared" ref="AZ161" si="303">AY161+7</f>
        <v>46356</v>
      </c>
      <c r="BA161" s="78">
        <f t="shared" ref="BA161" si="304">AZ161+7</f>
        <v>46363</v>
      </c>
      <c r="BB161" s="78">
        <f t="shared" ref="BB161" si="305">BA161+7</f>
        <v>46370</v>
      </c>
      <c r="BC161" s="78">
        <f t="shared" ref="BC161" si="306">BB161+7</f>
        <v>46377</v>
      </c>
      <c r="BD161" s="78">
        <f t="shared" ref="BD161" si="307">BC161+7</f>
        <v>46384</v>
      </c>
      <c r="BE161" s="78">
        <f t="shared" ref="BE161" si="308">BD161+7</f>
        <v>46391</v>
      </c>
      <c r="BF161" s="79"/>
      <c r="BG161" s="79"/>
      <c r="BH161" s="79"/>
      <c r="BI161" s="79"/>
      <c r="BJ161" s="79"/>
      <c r="BK161" s="79"/>
      <c r="BL161" s="79"/>
      <c r="BM161" s="79"/>
      <c r="BN161" s="79"/>
    </row>
    <row r="162" spans="2:66" x14ac:dyDescent="0.3">
      <c r="B162" s="80" t="s">
        <v>123</v>
      </c>
      <c r="C162" s="81">
        <f ca="1">SUMIF(E161:BD161,"&lt;"&amp;TODAY(),E162:BD162)</f>
        <v>0</v>
      </c>
      <c r="D162" s="81">
        <f>SUM(E162:BE162)</f>
        <v>0</v>
      </c>
      <c r="E162" s="82"/>
      <c r="F162" s="82"/>
      <c r="G162" s="82"/>
      <c r="H162" s="82"/>
      <c r="I162" s="82"/>
      <c r="J162" s="82"/>
      <c r="K162" s="82"/>
      <c r="L162" s="82"/>
      <c r="M162" s="82"/>
      <c r="N162" s="82"/>
      <c r="O162" s="82"/>
      <c r="P162" s="82"/>
      <c r="Q162" s="82"/>
      <c r="R162" s="82"/>
      <c r="S162" s="82"/>
      <c r="T162" s="82"/>
      <c r="U162" s="82"/>
      <c r="V162" s="82"/>
      <c r="W162" s="82"/>
      <c r="X162" s="82"/>
      <c r="Y162" s="82"/>
      <c r="Z162" s="82"/>
      <c r="AA162" s="82"/>
      <c r="AB162" s="82"/>
      <c r="AC162" s="82"/>
      <c r="AD162" s="82"/>
      <c r="AE162" s="82"/>
      <c r="AF162" s="82"/>
      <c r="AG162" s="82"/>
      <c r="AH162" s="82"/>
      <c r="AI162" s="82"/>
      <c r="AJ162" s="82"/>
      <c r="AK162" s="82"/>
      <c r="AL162" s="82"/>
      <c r="AM162" s="82"/>
      <c r="AN162" s="82"/>
      <c r="AO162" s="82"/>
      <c r="AP162" s="82"/>
      <c r="AQ162" s="82"/>
      <c r="AR162" s="82"/>
      <c r="AS162" s="82"/>
      <c r="AT162" s="82"/>
      <c r="AU162" s="82"/>
      <c r="AV162" s="82"/>
      <c r="AW162" s="82"/>
      <c r="AX162" s="82"/>
      <c r="AY162" s="82"/>
      <c r="AZ162" s="82"/>
      <c r="BA162" s="82"/>
      <c r="BB162" s="82"/>
      <c r="BC162" s="82"/>
      <c r="BD162" s="82"/>
      <c r="BE162" s="83"/>
    </row>
    <row r="163" spans="2:66" x14ac:dyDescent="0.3">
      <c r="B163" s="80" t="s">
        <v>0</v>
      </c>
      <c r="C163" s="81">
        <f ca="1">SUMIF(E161:BD161,"&lt;"&amp;TODAY(),E163:BD163)</f>
        <v>0</v>
      </c>
      <c r="D163" s="81">
        <f>SUM(E163:BE163)</f>
        <v>0</v>
      </c>
      <c r="E163" s="82"/>
      <c r="F163" s="82"/>
      <c r="G163" s="82"/>
      <c r="H163" s="82"/>
      <c r="I163" s="82"/>
      <c r="J163" s="82"/>
      <c r="K163" s="82"/>
      <c r="L163" s="82"/>
      <c r="M163" s="82"/>
      <c r="N163" s="82"/>
      <c r="O163" s="82"/>
      <c r="P163" s="82"/>
      <c r="Q163" s="82"/>
      <c r="R163" s="82"/>
      <c r="S163" s="82"/>
      <c r="T163" s="82"/>
      <c r="U163" s="82"/>
      <c r="V163" s="82"/>
      <c r="W163" s="82"/>
      <c r="X163" s="82"/>
      <c r="Y163" s="82"/>
      <c r="Z163" s="82"/>
      <c r="AA163" s="82"/>
      <c r="AB163" s="82"/>
      <c r="AC163" s="82"/>
      <c r="AD163" s="82"/>
      <c r="AE163" s="82"/>
      <c r="AF163" s="82"/>
      <c r="AG163" s="82"/>
      <c r="AH163" s="82"/>
      <c r="AI163" s="82"/>
      <c r="AJ163" s="82"/>
      <c r="AK163" s="82"/>
      <c r="AL163" s="82"/>
      <c r="AM163" s="82"/>
      <c r="AN163" s="82"/>
      <c r="AO163" s="82"/>
      <c r="AP163" s="82"/>
      <c r="AQ163" s="82"/>
      <c r="AR163" s="82"/>
      <c r="AS163" s="82"/>
      <c r="AT163" s="82"/>
      <c r="AU163" s="82"/>
      <c r="AV163" s="82"/>
      <c r="AW163" s="82"/>
      <c r="AX163" s="82"/>
      <c r="AY163" s="82"/>
      <c r="AZ163" s="82"/>
      <c r="BA163" s="82"/>
      <c r="BB163" s="82"/>
      <c r="BC163" s="82"/>
      <c r="BD163" s="82"/>
      <c r="BE163" s="82"/>
    </row>
  </sheetData>
  <sheetProtection algorithmName="SHA-512" hashValue="ED6E9y1R7rnvw2iOMtphmckMkPVrb3n1mjSYDEsSzkVyORLmPmD2ytEh4oVKCGR3AezvpGlP9epVd4w7BKMJsQ==" saltValue="8agYmAUMpACklcYS01bnSw==" spinCount="100000" sheet="1" objects="1" scenarios="1" formatCells="0" formatColumns="0"/>
  <dataConsolidate/>
  <conditionalFormatting sqref="C17:BE17">
    <cfRule type="cellIs" dxfId="37" priority="27" operator="lessThan">
      <formula>C16</formula>
    </cfRule>
    <cfRule type="cellIs" dxfId="36" priority="28" operator="greaterThan">
      <formula>C16</formula>
    </cfRule>
  </conditionalFormatting>
  <conditionalFormatting sqref="C33:BE33">
    <cfRule type="cellIs" dxfId="35" priority="25" operator="lessThan">
      <formula>C32</formula>
    </cfRule>
    <cfRule type="cellIs" dxfId="34" priority="26" operator="greaterThan">
      <formula>C32</formula>
    </cfRule>
  </conditionalFormatting>
  <conditionalFormatting sqref="C49:BE49">
    <cfRule type="cellIs" dxfId="33" priority="23" operator="lessThan">
      <formula>C48</formula>
    </cfRule>
    <cfRule type="cellIs" dxfId="32" priority="24" operator="greaterThan">
      <formula>C48</formula>
    </cfRule>
  </conditionalFormatting>
  <conditionalFormatting sqref="C65:BE65">
    <cfRule type="cellIs" dxfId="31" priority="21" operator="lessThan">
      <formula>C64</formula>
    </cfRule>
    <cfRule type="cellIs" dxfId="30" priority="22" operator="greaterThan">
      <formula>C64</formula>
    </cfRule>
  </conditionalFormatting>
  <conditionalFormatting sqref="C81:BE81">
    <cfRule type="cellIs" dxfId="11" priority="11" operator="lessThan">
      <formula>C80</formula>
    </cfRule>
    <cfRule type="cellIs" dxfId="10" priority="12" operator="greaterThan">
      <formula>C80</formula>
    </cfRule>
  </conditionalFormatting>
  <conditionalFormatting sqref="C97:BE97">
    <cfRule type="cellIs" dxfId="9" priority="9" operator="lessThan">
      <formula>C96</formula>
    </cfRule>
    <cfRule type="cellIs" dxfId="8" priority="10" operator="greaterThan">
      <formula>C96</formula>
    </cfRule>
  </conditionalFormatting>
  <conditionalFormatting sqref="C113:BE113">
    <cfRule type="cellIs" dxfId="7" priority="7" operator="lessThan">
      <formula>C112</formula>
    </cfRule>
    <cfRule type="cellIs" dxfId="6" priority="8" operator="greaterThan">
      <formula>C112</formula>
    </cfRule>
  </conditionalFormatting>
  <conditionalFormatting sqref="C129:BE129">
    <cfRule type="cellIs" dxfId="5" priority="5" operator="lessThan">
      <formula>C128</formula>
    </cfRule>
    <cfRule type="cellIs" dxfId="4" priority="6" operator="greaterThan">
      <formula>C128</formula>
    </cfRule>
  </conditionalFormatting>
  <conditionalFormatting sqref="C146:BE146">
    <cfRule type="cellIs" dxfId="3" priority="3" operator="lessThan">
      <formula>C145</formula>
    </cfRule>
    <cfRule type="cellIs" dxfId="2" priority="4" operator="greaterThan">
      <formula>C145</formula>
    </cfRule>
  </conditionalFormatting>
  <conditionalFormatting sqref="C163:BE163">
    <cfRule type="cellIs" dxfId="1" priority="1" operator="lessThan">
      <formula>C162</formula>
    </cfRule>
    <cfRule type="cellIs" dxfId="0" priority="2" operator="greaterThan">
      <formula>C162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4:R247"/>
  <sheetViews>
    <sheetView showGridLines="0" zoomScale="110" zoomScaleNormal="110" zoomScalePageLayoutView="110" workbookViewId="0"/>
  </sheetViews>
  <sheetFormatPr defaultColWidth="0" defaultRowHeight="14.4" x14ac:dyDescent="0.3"/>
  <cols>
    <col min="1" max="1" width="40.44140625" customWidth="1"/>
    <col min="2" max="17" width="9.109375" customWidth="1"/>
    <col min="18" max="18" width="0" hidden="1" customWidth="1"/>
    <col min="19" max="16384" width="9.109375" hidden="1"/>
  </cols>
  <sheetData>
    <row r="4" spans="1:17" ht="3" customHeight="1" x14ac:dyDescent="0.3"/>
    <row r="6" spans="1:17" ht="3.75" customHeight="1" thickBot="1" x14ac:dyDescent="0.35"/>
    <row r="7" spans="1:17" ht="50.25" customHeight="1" thickBot="1" x14ac:dyDescent="0.35">
      <c r="A7" s="40" t="str">
        <f>'Objetivos e Metas'!A7</f>
        <v>Objetivo 1: Aumentar as Vendas</v>
      </c>
      <c r="B7" s="63" t="str">
        <f>'Objetivos e Metas'!B7:O7</f>
        <v>Aumentar faturamento da empresa em XYZ%</v>
      </c>
      <c r="C7" s="64"/>
      <c r="D7" s="64"/>
      <c r="E7" s="64"/>
      <c r="F7" s="64"/>
      <c r="G7" s="64"/>
      <c r="H7" s="22"/>
      <c r="O7" s="9"/>
      <c r="P7" s="9"/>
      <c r="Q7" s="9"/>
    </row>
    <row r="8" spans="1:17" ht="9" customHeight="1" x14ac:dyDescent="0.3">
      <c r="O8" s="9"/>
      <c r="P8" s="9"/>
      <c r="Q8" s="9"/>
    </row>
    <row r="9" spans="1:17" x14ac:dyDescent="0.3">
      <c r="A9" s="65" t="str">
        <f>'Objetivos e Metas'!A10</f>
        <v>Indicador 1.1: Faturamento Total</v>
      </c>
      <c r="B9" s="66"/>
      <c r="C9" s="66"/>
      <c r="D9" s="66"/>
      <c r="E9" s="66"/>
      <c r="F9" s="66"/>
      <c r="G9" s="67"/>
      <c r="O9" s="9"/>
      <c r="P9" s="9"/>
      <c r="Q9" s="9"/>
    </row>
    <row r="10" spans="1:17" x14ac:dyDescent="0.3">
      <c r="O10" s="9"/>
      <c r="P10" s="9"/>
      <c r="Q10" s="9"/>
    </row>
    <row r="11" spans="1:17" x14ac:dyDescent="0.3">
      <c r="A11" s="19" t="s">
        <v>57</v>
      </c>
      <c r="O11" s="9"/>
      <c r="P11" s="9"/>
      <c r="Q11" s="9"/>
    </row>
    <row r="12" spans="1:17" x14ac:dyDescent="0.3">
      <c r="A12" s="60" t="s">
        <v>60</v>
      </c>
      <c r="O12" s="9"/>
      <c r="P12" s="9"/>
      <c r="Q12" s="9"/>
    </row>
    <row r="13" spans="1:17" x14ac:dyDescent="0.3">
      <c r="A13" s="61"/>
      <c r="O13" s="9"/>
      <c r="P13" s="9"/>
      <c r="Q13" s="9"/>
    </row>
    <row r="14" spans="1:17" x14ac:dyDescent="0.3">
      <c r="A14" s="61"/>
      <c r="O14" s="9"/>
      <c r="P14" s="9"/>
      <c r="Q14" s="9"/>
    </row>
    <row r="15" spans="1:17" x14ac:dyDescent="0.3">
      <c r="A15" s="61"/>
    </row>
    <row r="16" spans="1:17" x14ac:dyDescent="0.3">
      <c r="A16" s="61"/>
    </row>
    <row r="17" spans="1:7" x14ac:dyDescent="0.3">
      <c r="A17" s="62"/>
    </row>
    <row r="19" spans="1:7" x14ac:dyDescent="0.3">
      <c r="A19" s="57" t="str">
        <f>'Objetivos e Metas'!A14</f>
        <v>Indicador 1.2: Lucro Total</v>
      </c>
      <c r="B19" s="58"/>
      <c r="C19" s="58"/>
      <c r="D19" s="58"/>
      <c r="E19" s="58"/>
      <c r="F19" s="58"/>
      <c r="G19" s="59"/>
    </row>
    <row r="21" spans="1:7" x14ac:dyDescent="0.3">
      <c r="A21" s="19" t="s">
        <v>57</v>
      </c>
    </row>
    <row r="22" spans="1:7" x14ac:dyDescent="0.3">
      <c r="A22" s="60" t="s">
        <v>58</v>
      </c>
    </row>
    <row r="23" spans="1:7" x14ac:dyDescent="0.3">
      <c r="A23" s="61"/>
    </row>
    <row r="24" spans="1:7" x14ac:dyDescent="0.3">
      <c r="A24" s="61"/>
    </row>
    <row r="25" spans="1:7" x14ac:dyDescent="0.3">
      <c r="A25" s="61"/>
    </row>
    <row r="26" spans="1:7" x14ac:dyDescent="0.3">
      <c r="A26" s="61"/>
    </row>
    <row r="27" spans="1:7" x14ac:dyDescent="0.3">
      <c r="A27" s="62"/>
    </row>
    <row r="29" spans="1:7" ht="9.75" customHeight="1" x14ac:dyDescent="0.3"/>
    <row r="30" spans="1:7" ht="15" thickBot="1" x14ac:dyDescent="0.35"/>
    <row r="31" spans="1:7" ht="50.25" customHeight="1" thickBot="1" x14ac:dyDescent="0.35">
      <c r="A31" s="40" t="str">
        <f>'Objetivos e Metas'!A25</f>
        <v>Objetivo 2: Escrever objetivo 2</v>
      </c>
      <c r="B31" s="63" t="str">
        <f>'Objetivos e Metas'!B25:O25</f>
        <v>Breve descrição do objetivo 2</v>
      </c>
      <c r="C31" s="64"/>
      <c r="D31" s="64"/>
      <c r="E31" s="64"/>
      <c r="F31" s="64"/>
      <c r="G31" s="64"/>
    </row>
    <row r="32" spans="1:7" ht="9" customHeight="1" x14ac:dyDescent="0.3"/>
    <row r="33" spans="1:7" x14ac:dyDescent="0.3">
      <c r="A33" s="57" t="str">
        <f>'Objetivos e Metas'!A28</f>
        <v>Indicador 2.1: Escrever indicador 2.1</v>
      </c>
      <c r="B33" s="58"/>
      <c r="C33" s="58"/>
      <c r="D33" s="58"/>
      <c r="E33" s="58"/>
      <c r="F33" s="58"/>
      <c r="G33" s="59"/>
    </row>
    <row r="35" spans="1:7" x14ac:dyDescent="0.3">
      <c r="A35" s="19" t="s">
        <v>57</v>
      </c>
    </row>
    <row r="36" spans="1:7" x14ac:dyDescent="0.3">
      <c r="A36" s="60" t="s">
        <v>59</v>
      </c>
    </row>
    <row r="37" spans="1:7" x14ac:dyDescent="0.3">
      <c r="A37" s="61"/>
    </row>
    <row r="38" spans="1:7" x14ac:dyDescent="0.3">
      <c r="A38" s="61"/>
    </row>
    <row r="39" spans="1:7" x14ac:dyDescent="0.3">
      <c r="A39" s="61"/>
    </row>
    <row r="40" spans="1:7" x14ac:dyDescent="0.3">
      <c r="A40" s="61"/>
    </row>
    <row r="41" spans="1:7" x14ac:dyDescent="0.3">
      <c r="A41" s="62"/>
    </row>
    <row r="43" spans="1:7" x14ac:dyDescent="0.3">
      <c r="A43" s="57" t="str">
        <f>'Objetivos e Metas'!A32</f>
        <v>Indicador 2.2: Escrever indicador 2.2</v>
      </c>
      <c r="B43" s="58"/>
      <c r="C43" s="58"/>
      <c r="D43" s="58"/>
      <c r="E43" s="58"/>
      <c r="F43" s="58"/>
      <c r="G43" s="59"/>
    </row>
    <row r="45" spans="1:7" x14ac:dyDescent="0.3">
      <c r="A45" s="19" t="s">
        <v>57</v>
      </c>
    </row>
    <row r="46" spans="1:7" x14ac:dyDescent="0.3">
      <c r="A46" s="60"/>
    </row>
    <row r="47" spans="1:7" x14ac:dyDescent="0.3">
      <c r="A47" s="61"/>
    </row>
    <row r="48" spans="1:7" x14ac:dyDescent="0.3">
      <c r="A48" s="61"/>
    </row>
    <row r="49" spans="1:7" x14ac:dyDescent="0.3">
      <c r="A49" s="61"/>
    </row>
    <row r="50" spans="1:7" x14ac:dyDescent="0.3">
      <c r="A50" s="61"/>
    </row>
    <row r="51" spans="1:7" x14ac:dyDescent="0.3">
      <c r="A51" s="62"/>
    </row>
    <row r="53" spans="1:7" ht="12.75" customHeight="1" x14ac:dyDescent="0.3"/>
    <row r="54" spans="1:7" ht="15" thickBot="1" x14ac:dyDescent="0.35"/>
    <row r="55" spans="1:7" ht="50.25" customHeight="1" thickBot="1" x14ac:dyDescent="0.35">
      <c r="A55" s="40" t="str">
        <f>'Objetivos e Metas'!A43</f>
        <v>Objetivo 3: Aumentar alguma coisa</v>
      </c>
      <c r="B55" s="63" t="str">
        <f>'Objetivos e Metas'!B43:O43</f>
        <v>Blablablabla</v>
      </c>
      <c r="C55" s="64"/>
      <c r="D55" s="64"/>
      <c r="E55" s="64"/>
      <c r="F55" s="64"/>
      <c r="G55" s="64"/>
    </row>
    <row r="56" spans="1:7" ht="9" customHeight="1" x14ac:dyDescent="0.3"/>
    <row r="57" spans="1:7" x14ac:dyDescent="0.3">
      <c r="A57" s="57" t="str">
        <f>'Objetivos e Metas'!A46</f>
        <v>Indicador 3.1: 123</v>
      </c>
      <c r="B57" s="58"/>
      <c r="C57" s="58"/>
      <c r="D57" s="58"/>
      <c r="E57" s="58"/>
      <c r="F57" s="58"/>
      <c r="G57" s="59"/>
    </row>
    <row r="59" spans="1:7" x14ac:dyDescent="0.3">
      <c r="A59" s="19" t="s">
        <v>57</v>
      </c>
    </row>
    <row r="60" spans="1:7" x14ac:dyDescent="0.3">
      <c r="A60" s="60"/>
    </row>
    <row r="61" spans="1:7" x14ac:dyDescent="0.3">
      <c r="A61" s="61"/>
    </row>
    <row r="62" spans="1:7" x14ac:dyDescent="0.3">
      <c r="A62" s="61"/>
    </row>
    <row r="63" spans="1:7" x14ac:dyDescent="0.3">
      <c r="A63" s="61"/>
    </row>
    <row r="64" spans="1:7" x14ac:dyDescent="0.3">
      <c r="A64" s="61"/>
    </row>
    <row r="65" spans="1:7" x14ac:dyDescent="0.3">
      <c r="A65" s="62"/>
    </row>
    <row r="67" spans="1:7" x14ac:dyDescent="0.3">
      <c r="A67" s="57" t="str">
        <f>'Objetivos e Metas'!A50</f>
        <v>Indicador 3.2: 456</v>
      </c>
      <c r="B67" s="58"/>
      <c r="C67" s="58"/>
      <c r="D67" s="58"/>
      <c r="E67" s="58"/>
      <c r="F67" s="58"/>
      <c r="G67" s="59"/>
    </row>
    <row r="69" spans="1:7" x14ac:dyDescent="0.3">
      <c r="A69" s="19" t="s">
        <v>57</v>
      </c>
    </row>
    <row r="70" spans="1:7" x14ac:dyDescent="0.3">
      <c r="A70" s="60"/>
    </row>
    <row r="71" spans="1:7" x14ac:dyDescent="0.3">
      <c r="A71" s="61"/>
    </row>
    <row r="72" spans="1:7" x14ac:dyDescent="0.3">
      <c r="A72" s="61"/>
    </row>
    <row r="73" spans="1:7" x14ac:dyDescent="0.3">
      <c r="A73" s="61"/>
    </row>
    <row r="74" spans="1:7" x14ac:dyDescent="0.3">
      <c r="A74" s="61"/>
    </row>
    <row r="75" spans="1:7" x14ac:dyDescent="0.3">
      <c r="A75" s="62"/>
    </row>
    <row r="77" spans="1:7" ht="8.25" customHeight="1" x14ac:dyDescent="0.3"/>
    <row r="78" spans="1:7" ht="15" thickBot="1" x14ac:dyDescent="0.35"/>
    <row r="79" spans="1:7" ht="50.25" customHeight="1" thickBot="1" x14ac:dyDescent="0.35">
      <c r="A79" s="40" t="str">
        <f>'Objetivos e Metas'!A61</f>
        <v>Objetivo 4: Diminuir outra coisa</v>
      </c>
      <c r="B79" s="63" t="str">
        <f>'Objetivos e Metas'!B61:O61</f>
        <v>blebleble</v>
      </c>
      <c r="C79" s="64"/>
      <c r="D79" s="64"/>
      <c r="E79" s="64"/>
      <c r="F79" s="64"/>
      <c r="G79" s="64"/>
    </row>
    <row r="80" spans="1:7" ht="9" customHeight="1" x14ac:dyDescent="0.3"/>
    <row r="81" spans="1:7" x14ac:dyDescent="0.3">
      <c r="A81" s="57" t="str">
        <f>'Objetivos e Metas'!A64</f>
        <v>Indicador 4.1: AAA</v>
      </c>
      <c r="B81" s="58"/>
      <c r="C81" s="58"/>
      <c r="D81" s="58"/>
      <c r="E81" s="58"/>
      <c r="F81" s="58"/>
      <c r="G81" s="59"/>
    </row>
    <row r="83" spans="1:7" x14ac:dyDescent="0.3">
      <c r="A83" s="19" t="s">
        <v>57</v>
      </c>
    </row>
    <row r="84" spans="1:7" x14ac:dyDescent="0.3">
      <c r="A84" s="60"/>
    </row>
    <row r="85" spans="1:7" x14ac:dyDescent="0.3">
      <c r="A85" s="61"/>
    </row>
    <row r="86" spans="1:7" x14ac:dyDescent="0.3">
      <c r="A86" s="61"/>
    </row>
    <row r="87" spans="1:7" x14ac:dyDescent="0.3">
      <c r="A87" s="61"/>
    </row>
    <row r="88" spans="1:7" x14ac:dyDescent="0.3">
      <c r="A88" s="61"/>
    </row>
    <row r="89" spans="1:7" x14ac:dyDescent="0.3">
      <c r="A89" s="62"/>
    </row>
    <row r="91" spans="1:7" x14ac:dyDescent="0.3">
      <c r="A91" s="57" t="str">
        <f>'Objetivos e Metas'!A68</f>
        <v>Indicador 4.2: BBB</v>
      </c>
      <c r="B91" s="58"/>
      <c r="C91" s="58"/>
      <c r="D91" s="58"/>
      <c r="E91" s="58"/>
      <c r="F91" s="58"/>
      <c r="G91" s="59"/>
    </row>
    <row r="93" spans="1:7" x14ac:dyDescent="0.3">
      <c r="A93" s="19" t="s">
        <v>57</v>
      </c>
    </row>
    <row r="94" spans="1:7" x14ac:dyDescent="0.3">
      <c r="A94" s="60"/>
    </row>
    <row r="95" spans="1:7" x14ac:dyDescent="0.3">
      <c r="A95" s="61"/>
    </row>
    <row r="96" spans="1:7" x14ac:dyDescent="0.3">
      <c r="A96" s="61"/>
    </row>
    <row r="97" spans="1:7" x14ac:dyDescent="0.3">
      <c r="A97" s="61"/>
    </row>
    <row r="98" spans="1:7" x14ac:dyDescent="0.3">
      <c r="A98" s="61"/>
    </row>
    <row r="99" spans="1:7" x14ac:dyDescent="0.3">
      <c r="A99" s="62"/>
    </row>
    <row r="102" spans="1:7" ht="15" thickBot="1" x14ac:dyDescent="0.35"/>
    <row r="103" spans="1:7" ht="50.25" customHeight="1" thickBot="1" x14ac:dyDescent="0.35">
      <c r="A103" s="40" t="str">
        <f>'Objetivos e Metas'!A79</f>
        <v>Objetivo 5: Criar XYZABC</v>
      </c>
      <c r="B103" s="63" t="str">
        <f>'Objetivos e Metas'!B79:O79</f>
        <v>lalala</v>
      </c>
      <c r="C103" s="64"/>
      <c r="D103" s="64"/>
      <c r="E103" s="64"/>
      <c r="F103" s="64"/>
      <c r="G103" s="64"/>
    </row>
    <row r="104" spans="1:7" ht="9" customHeight="1" x14ac:dyDescent="0.3"/>
    <row r="105" spans="1:7" x14ac:dyDescent="0.3">
      <c r="A105" s="57" t="str">
        <f>'Objetivos e Metas'!A82</f>
        <v>Indicador 5.1: XYZ</v>
      </c>
      <c r="B105" s="58"/>
      <c r="C105" s="58"/>
      <c r="D105" s="58"/>
      <c r="E105" s="58"/>
      <c r="F105" s="58"/>
      <c r="G105" s="59"/>
    </row>
    <row r="107" spans="1:7" x14ac:dyDescent="0.3">
      <c r="A107" s="19" t="s">
        <v>57</v>
      </c>
    </row>
    <row r="108" spans="1:7" x14ac:dyDescent="0.3">
      <c r="A108" s="60"/>
    </row>
    <row r="109" spans="1:7" x14ac:dyDescent="0.3">
      <c r="A109" s="61"/>
    </row>
    <row r="110" spans="1:7" x14ac:dyDescent="0.3">
      <c r="A110" s="61"/>
    </row>
    <row r="111" spans="1:7" x14ac:dyDescent="0.3">
      <c r="A111" s="61"/>
    </row>
    <row r="112" spans="1:7" x14ac:dyDescent="0.3">
      <c r="A112" s="61"/>
    </row>
    <row r="113" spans="1:17" x14ac:dyDescent="0.3">
      <c r="A113" s="62"/>
    </row>
    <row r="115" spans="1:17" x14ac:dyDescent="0.3">
      <c r="A115" s="57" t="str">
        <f>'Objetivos e Metas'!A86</f>
        <v>Indicador 5.2: ABC</v>
      </c>
      <c r="B115" s="58"/>
      <c r="C115" s="58"/>
      <c r="D115" s="58"/>
      <c r="E115" s="58"/>
      <c r="F115" s="58"/>
      <c r="G115" s="59"/>
    </row>
    <row r="117" spans="1:17" x14ac:dyDescent="0.3">
      <c r="A117" s="19" t="s">
        <v>57</v>
      </c>
    </row>
    <row r="118" spans="1:17" x14ac:dyDescent="0.3">
      <c r="A118" s="60"/>
    </row>
    <row r="119" spans="1:17" x14ac:dyDescent="0.3">
      <c r="A119" s="61"/>
    </row>
    <row r="120" spans="1:17" x14ac:dyDescent="0.3">
      <c r="A120" s="61"/>
    </row>
    <row r="121" spans="1:17" x14ac:dyDescent="0.3">
      <c r="A121" s="61"/>
    </row>
    <row r="122" spans="1:17" x14ac:dyDescent="0.3">
      <c r="A122" s="61"/>
    </row>
    <row r="123" spans="1:17" x14ac:dyDescent="0.3">
      <c r="A123" s="62"/>
    </row>
    <row r="125" spans="1:17" ht="9.75" customHeight="1" x14ac:dyDescent="0.3"/>
    <row r="126" spans="1:17" x14ac:dyDescent="0.3">
      <c r="A126" s="20"/>
      <c r="B126" s="20"/>
      <c r="C126" s="20"/>
      <c r="D126" s="20"/>
      <c r="E126" s="20"/>
      <c r="F126" s="20"/>
      <c r="G126" s="20"/>
    </row>
    <row r="127" spans="1:17" ht="3.75" customHeight="1" thickBot="1" x14ac:dyDescent="0.35"/>
    <row r="128" spans="1:17" ht="50.25" customHeight="1" thickBot="1" x14ac:dyDescent="0.35">
      <c r="A128" s="40" t="str">
        <f>'Objetivos e Metas (2)'!A7</f>
        <v>Objetivo 6: Escrever objetivo 6</v>
      </c>
      <c r="B128" s="63" t="str">
        <f>'Objetivos e Metas (2)'!B7</f>
        <v>Aumentar faturamento da empresa e, consequentemente, o lucro dela e o pró-labore do sócios.</v>
      </c>
      <c r="C128" s="64">
        <f>'Objetivos e Metas (2)'!C7</f>
        <v>0</v>
      </c>
      <c r="D128" s="64">
        <f>'Objetivos e Metas (2)'!D7</f>
        <v>0</v>
      </c>
      <c r="E128" s="64">
        <f>'Objetivos e Metas (2)'!E7</f>
        <v>0</v>
      </c>
      <c r="F128" s="64">
        <f>'Objetivos e Metas (2)'!F7</f>
        <v>0</v>
      </c>
      <c r="G128" s="64">
        <f>'Objetivos e Metas (2)'!G7</f>
        <v>0</v>
      </c>
      <c r="H128" s="22"/>
      <c r="O128" s="9"/>
      <c r="P128" s="9"/>
      <c r="Q128" s="9"/>
    </row>
    <row r="129" spans="1:17" ht="9" customHeight="1" x14ac:dyDescent="0.3">
      <c r="O129" s="9"/>
      <c r="P129" s="9"/>
      <c r="Q129" s="9"/>
    </row>
    <row r="130" spans="1:17" x14ac:dyDescent="0.3">
      <c r="A130" s="65">
        <f>'Objetivos e Metas'!A131</f>
        <v>0</v>
      </c>
      <c r="B130" s="66"/>
      <c r="C130" s="66"/>
      <c r="D130" s="66"/>
      <c r="E130" s="66"/>
      <c r="F130" s="66"/>
      <c r="G130" s="67"/>
      <c r="O130" s="9"/>
      <c r="P130" s="9"/>
      <c r="Q130" s="9"/>
    </row>
    <row r="131" spans="1:17" x14ac:dyDescent="0.3">
      <c r="O131" s="9"/>
      <c r="P131" s="9"/>
      <c r="Q131" s="9"/>
    </row>
    <row r="132" spans="1:17" x14ac:dyDescent="0.3">
      <c r="A132" s="19" t="s">
        <v>57</v>
      </c>
      <c r="O132" s="9"/>
      <c r="P132" s="9"/>
      <c r="Q132" s="9"/>
    </row>
    <row r="133" spans="1:17" x14ac:dyDescent="0.3">
      <c r="A133" s="60" t="s">
        <v>60</v>
      </c>
      <c r="O133" s="9"/>
      <c r="P133" s="9"/>
      <c r="Q133" s="9"/>
    </row>
    <row r="134" spans="1:17" x14ac:dyDescent="0.3">
      <c r="A134" s="61"/>
      <c r="O134" s="9"/>
      <c r="P134" s="9"/>
      <c r="Q134" s="9"/>
    </row>
    <row r="135" spans="1:17" x14ac:dyDescent="0.3">
      <c r="A135" s="61"/>
      <c r="O135" s="9"/>
      <c r="P135" s="9"/>
      <c r="Q135" s="9"/>
    </row>
    <row r="136" spans="1:17" x14ac:dyDescent="0.3">
      <c r="A136" s="61"/>
    </row>
    <row r="137" spans="1:17" x14ac:dyDescent="0.3">
      <c r="A137" s="61"/>
    </row>
    <row r="138" spans="1:17" x14ac:dyDescent="0.3">
      <c r="A138" s="62"/>
    </row>
    <row r="140" spans="1:17" x14ac:dyDescent="0.3">
      <c r="A140" s="57">
        <f>'Objetivos e Metas'!A135</f>
        <v>0</v>
      </c>
      <c r="B140" s="58"/>
      <c r="C140" s="58"/>
      <c r="D140" s="58"/>
      <c r="E140" s="58"/>
      <c r="F140" s="58"/>
      <c r="G140" s="59"/>
    </row>
    <row r="142" spans="1:17" x14ac:dyDescent="0.3">
      <c r="A142" s="19" t="s">
        <v>57</v>
      </c>
    </row>
    <row r="143" spans="1:17" x14ac:dyDescent="0.3">
      <c r="A143" s="60" t="s">
        <v>58</v>
      </c>
    </row>
    <row r="144" spans="1:17" x14ac:dyDescent="0.3">
      <c r="A144" s="61"/>
    </row>
    <row r="145" spans="1:7" x14ac:dyDescent="0.3">
      <c r="A145" s="61"/>
    </row>
    <row r="146" spans="1:7" x14ac:dyDescent="0.3">
      <c r="A146" s="61"/>
    </row>
    <row r="147" spans="1:7" x14ac:dyDescent="0.3">
      <c r="A147" s="61"/>
    </row>
    <row r="148" spans="1:7" x14ac:dyDescent="0.3">
      <c r="A148" s="62"/>
    </row>
    <row r="150" spans="1:7" ht="9.75" customHeight="1" x14ac:dyDescent="0.3"/>
    <row r="151" spans="1:7" ht="15" thickBot="1" x14ac:dyDescent="0.35"/>
    <row r="152" spans="1:7" ht="50.25" customHeight="1" thickBot="1" x14ac:dyDescent="0.35">
      <c r="A152" s="40" t="str">
        <f>'Objetivos e Metas (2)'!A25</f>
        <v>Objetivo 7: Escrever objetivo 7</v>
      </c>
      <c r="B152" s="63" t="str">
        <f>'Objetivos e Metas (2)'!B25</f>
        <v>Breve descrição do objetivo 2</v>
      </c>
      <c r="C152" s="64">
        <f>'Objetivos e Metas (2)'!C25</f>
        <v>0</v>
      </c>
      <c r="D152" s="64">
        <f>'Objetivos e Metas (2)'!D25</f>
        <v>0</v>
      </c>
      <c r="E152" s="64">
        <f>'Objetivos e Metas (2)'!E25</f>
        <v>0</v>
      </c>
      <c r="F152" s="64">
        <f>'Objetivos e Metas (2)'!F25</f>
        <v>0</v>
      </c>
      <c r="G152" s="64">
        <f>'Objetivos e Metas (2)'!G25</f>
        <v>0</v>
      </c>
    </row>
    <row r="153" spans="1:7" ht="9" customHeight="1" x14ac:dyDescent="0.3"/>
    <row r="154" spans="1:7" x14ac:dyDescent="0.3">
      <c r="A154" s="57">
        <f>'Objetivos e Metas'!A149</f>
        <v>0</v>
      </c>
      <c r="B154" s="58"/>
      <c r="C154" s="58"/>
      <c r="D154" s="58"/>
      <c r="E154" s="58"/>
      <c r="F154" s="58"/>
      <c r="G154" s="59"/>
    </row>
    <row r="156" spans="1:7" x14ac:dyDescent="0.3">
      <c r="A156" s="19" t="s">
        <v>57</v>
      </c>
    </row>
    <row r="157" spans="1:7" x14ac:dyDescent="0.3">
      <c r="A157" s="60" t="s">
        <v>59</v>
      </c>
    </row>
    <row r="158" spans="1:7" x14ac:dyDescent="0.3">
      <c r="A158" s="61"/>
    </row>
    <row r="159" spans="1:7" x14ac:dyDescent="0.3">
      <c r="A159" s="61"/>
    </row>
    <row r="160" spans="1:7" x14ac:dyDescent="0.3">
      <c r="A160" s="61"/>
    </row>
    <row r="161" spans="1:7" x14ac:dyDescent="0.3">
      <c r="A161" s="61"/>
    </row>
    <row r="162" spans="1:7" x14ac:dyDescent="0.3">
      <c r="A162" s="62"/>
    </row>
    <row r="164" spans="1:7" x14ac:dyDescent="0.3">
      <c r="A164" s="57">
        <f>'Objetivos e Metas'!A153</f>
        <v>0</v>
      </c>
      <c r="B164" s="58"/>
      <c r="C164" s="58"/>
      <c r="D164" s="58"/>
      <c r="E164" s="58"/>
      <c r="F164" s="58"/>
      <c r="G164" s="59"/>
    </row>
    <row r="166" spans="1:7" x14ac:dyDescent="0.3">
      <c r="A166" s="19" t="s">
        <v>57</v>
      </c>
    </row>
    <row r="167" spans="1:7" x14ac:dyDescent="0.3">
      <c r="A167" s="60"/>
    </row>
    <row r="168" spans="1:7" x14ac:dyDescent="0.3">
      <c r="A168" s="61"/>
    </row>
    <row r="169" spans="1:7" x14ac:dyDescent="0.3">
      <c r="A169" s="61"/>
    </row>
    <row r="170" spans="1:7" x14ac:dyDescent="0.3">
      <c r="A170" s="61"/>
    </row>
    <row r="171" spans="1:7" x14ac:dyDescent="0.3">
      <c r="A171" s="61"/>
    </row>
    <row r="172" spans="1:7" x14ac:dyDescent="0.3">
      <c r="A172" s="62"/>
    </row>
    <row r="174" spans="1:7" ht="12.75" customHeight="1" x14ac:dyDescent="0.3"/>
    <row r="175" spans="1:7" ht="15" thickBot="1" x14ac:dyDescent="0.35"/>
    <row r="176" spans="1:7" ht="50.25" customHeight="1" thickBot="1" x14ac:dyDescent="0.35">
      <c r="A176" s="40" t="str">
        <f>'Objetivos e Metas (2)'!A43</f>
        <v>Objetivo 8: Aumentar alguma coisa</v>
      </c>
      <c r="B176" s="63" t="str">
        <f>'Objetivos e Metas (2)'!B43</f>
        <v>Blablablabla</v>
      </c>
      <c r="C176" s="64">
        <f>'Objetivos e Metas (2)'!C43</f>
        <v>0</v>
      </c>
      <c r="D176" s="64">
        <f>'Objetivos e Metas (2)'!D43</f>
        <v>0</v>
      </c>
      <c r="E176" s="64">
        <f>'Objetivos e Metas (2)'!E43</f>
        <v>0</v>
      </c>
      <c r="F176" s="64">
        <f>'Objetivos e Metas (2)'!F43</f>
        <v>0</v>
      </c>
      <c r="G176" s="64">
        <f>'Objetivos e Metas (2)'!G43</f>
        <v>0</v>
      </c>
    </row>
    <row r="177" spans="1:7" ht="9" customHeight="1" x14ac:dyDescent="0.3"/>
    <row r="178" spans="1:7" x14ac:dyDescent="0.3">
      <c r="A178" s="57">
        <f>'Objetivos e Metas'!A167</f>
        <v>0</v>
      </c>
      <c r="B178" s="58"/>
      <c r="C178" s="58"/>
      <c r="D178" s="58"/>
      <c r="E178" s="58"/>
      <c r="F178" s="58"/>
      <c r="G178" s="59"/>
    </row>
    <row r="180" spans="1:7" x14ac:dyDescent="0.3">
      <c r="A180" s="19" t="s">
        <v>57</v>
      </c>
    </row>
    <row r="181" spans="1:7" x14ac:dyDescent="0.3">
      <c r="A181" s="60"/>
    </row>
    <row r="182" spans="1:7" x14ac:dyDescent="0.3">
      <c r="A182" s="61"/>
    </row>
    <row r="183" spans="1:7" x14ac:dyDescent="0.3">
      <c r="A183" s="61"/>
    </row>
    <row r="184" spans="1:7" x14ac:dyDescent="0.3">
      <c r="A184" s="61"/>
    </row>
    <row r="185" spans="1:7" x14ac:dyDescent="0.3">
      <c r="A185" s="61"/>
    </row>
    <row r="186" spans="1:7" x14ac:dyDescent="0.3">
      <c r="A186" s="62"/>
    </row>
    <row r="188" spans="1:7" x14ac:dyDescent="0.3">
      <c r="A188" s="57">
        <f>'Objetivos e Metas'!A171</f>
        <v>0</v>
      </c>
      <c r="B188" s="58"/>
      <c r="C188" s="58"/>
      <c r="D188" s="58"/>
      <c r="E188" s="58"/>
      <c r="F188" s="58"/>
      <c r="G188" s="59"/>
    </row>
    <row r="190" spans="1:7" x14ac:dyDescent="0.3">
      <c r="A190" s="19" t="s">
        <v>57</v>
      </c>
    </row>
    <row r="191" spans="1:7" x14ac:dyDescent="0.3">
      <c r="A191" s="60"/>
    </row>
    <row r="192" spans="1:7" x14ac:dyDescent="0.3">
      <c r="A192" s="61"/>
    </row>
    <row r="193" spans="1:7" x14ac:dyDescent="0.3">
      <c r="A193" s="61"/>
    </row>
    <row r="194" spans="1:7" x14ac:dyDescent="0.3">
      <c r="A194" s="61"/>
    </row>
    <row r="195" spans="1:7" x14ac:dyDescent="0.3">
      <c r="A195" s="61"/>
    </row>
    <row r="196" spans="1:7" x14ac:dyDescent="0.3">
      <c r="A196" s="62"/>
    </row>
    <row r="198" spans="1:7" ht="8.25" customHeight="1" x14ac:dyDescent="0.3"/>
    <row r="199" spans="1:7" ht="15" thickBot="1" x14ac:dyDescent="0.35"/>
    <row r="200" spans="1:7" ht="50.25" customHeight="1" thickBot="1" x14ac:dyDescent="0.35">
      <c r="A200" s="40" t="str">
        <f>'Objetivos e Metas (2)'!A61</f>
        <v>Objetivo 9: Diminuir outra coisa</v>
      </c>
      <c r="B200" s="63" t="str">
        <f>'Objetivos e Metas (2)'!B61</f>
        <v>blebleble</v>
      </c>
      <c r="C200" s="64">
        <f>'Objetivos e Metas (2)'!C61</f>
        <v>0</v>
      </c>
      <c r="D200" s="64">
        <f>'Objetivos e Metas (2)'!D61</f>
        <v>0</v>
      </c>
      <c r="E200" s="64">
        <f>'Objetivos e Metas (2)'!E61</f>
        <v>0</v>
      </c>
      <c r="F200" s="64">
        <f>'Objetivos e Metas (2)'!F61</f>
        <v>0</v>
      </c>
      <c r="G200" s="64">
        <f>'Objetivos e Metas (2)'!G61</f>
        <v>0</v>
      </c>
    </row>
    <row r="201" spans="1:7" ht="9" customHeight="1" x14ac:dyDescent="0.3"/>
    <row r="202" spans="1:7" x14ac:dyDescent="0.3">
      <c r="A202" s="57">
        <f>'Objetivos e Metas'!A185</f>
        <v>0</v>
      </c>
      <c r="B202" s="58"/>
      <c r="C202" s="58"/>
      <c r="D202" s="58"/>
      <c r="E202" s="58"/>
      <c r="F202" s="58"/>
      <c r="G202" s="59"/>
    </row>
    <row r="204" spans="1:7" x14ac:dyDescent="0.3">
      <c r="A204" s="19" t="s">
        <v>57</v>
      </c>
    </row>
    <row r="205" spans="1:7" x14ac:dyDescent="0.3">
      <c r="A205" s="60"/>
    </row>
    <row r="206" spans="1:7" x14ac:dyDescent="0.3">
      <c r="A206" s="61"/>
    </row>
    <row r="207" spans="1:7" x14ac:dyDescent="0.3">
      <c r="A207" s="61"/>
    </row>
    <row r="208" spans="1:7" x14ac:dyDescent="0.3">
      <c r="A208" s="61"/>
    </row>
    <row r="209" spans="1:7" x14ac:dyDescent="0.3">
      <c r="A209" s="61"/>
    </row>
    <row r="210" spans="1:7" x14ac:dyDescent="0.3">
      <c r="A210" s="62"/>
    </row>
    <row r="212" spans="1:7" x14ac:dyDescent="0.3">
      <c r="A212" s="57">
        <f>'Objetivos e Metas'!A189</f>
        <v>0</v>
      </c>
      <c r="B212" s="58"/>
      <c r="C212" s="58"/>
      <c r="D212" s="58"/>
      <c r="E212" s="58"/>
      <c r="F212" s="58"/>
      <c r="G212" s="59"/>
    </row>
    <row r="214" spans="1:7" x14ac:dyDescent="0.3">
      <c r="A214" s="19" t="s">
        <v>57</v>
      </c>
    </row>
    <row r="215" spans="1:7" x14ac:dyDescent="0.3">
      <c r="A215" s="60"/>
    </row>
    <row r="216" spans="1:7" x14ac:dyDescent="0.3">
      <c r="A216" s="61"/>
    </row>
    <row r="217" spans="1:7" x14ac:dyDescent="0.3">
      <c r="A217" s="61"/>
    </row>
    <row r="218" spans="1:7" x14ac:dyDescent="0.3">
      <c r="A218" s="61"/>
    </row>
    <row r="219" spans="1:7" x14ac:dyDescent="0.3">
      <c r="A219" s="61"/>
    </row>
    <row r="220" spans="1:7" x14ac:dyDescent="0.3">
      <c r="A220" s="62"/>
    </row>
    <row r="223" spans="1:7" ht="15" thickBot="1" x14ac:dyDescent="0.35"/>
    <row r="224" spans="1:7" ht="50.25" customHeight="1" thickBot="1" x14ac:dyDescent="0.35">
      <c r="A224" s="40" t="str">
        <f>'Objetivos e Metas (2)'!A79</f>
        <v>Objetivo 10: Criar XYZABC</v>
      </c>
      <c r="B224" s="63" t="str">
        <f>'Objetivos e Metas (2)'!B79</f>
        <v>lalala</v>
      </c>
      <c r="C224" s="64">
        <f>'Objetivos e Metas (2)'!C79</f>
        <v>0</v>
      </c>
      <c r="D224" s="64">
        <f>'Objetivos e Metas (2)'!D79</f>
        <v>0</v>
      </c>
      <c r="E224" s="64">
        <f>'Objetivos e Metas (2)'!E79</f>
        <v>0</v>
      </c>
      <c r="F224" s="64">
        <f>'Objetivos e Metas (2)'!F79</f>
        <v>0</v>
      </c>
      <c r="G224" s="64">
        <f>'Objetivos e Metas (2)'!G79</f>
        <v>0</v>
      </c>
    </row>
    <row r="225" spans="1:7" ht="9" customHeight="1" x14ac:dyDescent="0.3"/>
    <row r="226" spans="1:7" x14ac:dyDescent="0.3">
      <c r="A226" s="57">
        <f>'Objetivos e Metas'!A203</f>
        <v>0</v>
      </c>
      <c r="B226" s="58"/>
      <c r="C226" s="58"/>
      <c r="D226" s="58"/>
      <c r="E226" s="58"/>
      <c r="F226" s="58"/>
      <c r="G226" s="59"/>
    </row>
    <row r="228" spans="1:7" x14ac:dyDescent="0.3">
      <c r="A228" s="19" t="s">
        <v>57</v>
      </c>
    </row>
    <row r="229" spans="1:7" x14ac:dyDescent="0.3">
      <c r="A229" s="60"/>
    </row>
    <row r="230" spans="1:7" x14ac:dyDescent="0.3">
      <c r="A230" s="61"/>
    </row>
    <row r="231" spans="1:7" x14ac:dyDescent="0.3">
      <c r="A231" s="61"/>
    </row>
    <row r="232" spans="1:7" x14ac:dyDescent="0.3">
      <c r="A232" s="61"/>
    </row>
    <row r="233" spans="1:7" x14ac:dyDescent="0.3">
      <c r="A233" s="61"/>
    </row>
    <row r="234" spans="1:7" x14ac:dyDescent="0.3">
      <c r="A234" s="62"/>
    </row>
    <row r="236" spans="1:7" x14ac:dyDescent="0.3">
      <c r="A236" s="57">
        <f>'Objetivos e Metas'!A207</f>
        <v>0</v>
      </c>
      <c r="B236" s="58"/>
      <c r="C236" s="58"/>
      <c r="D236" s="58"/>
      <c r="E236" s="58"/>
      <c r="F236" s="58"/>
      <c r="G236" s="59"/>
    </row>
    <row r="238" spans="1:7" x14ac:dyDescent="0.3">
      <c r="A238" s="19" t="s">
        <v>57</v>
      </c>
    </row>
    <row r="239" spans="1:7" x14ac:dyDescent="0.3">
      <c r="A239" s="60"/>
    </row>
    <row r="240" spans="1:7" x14ac:dyDescent="0.3">
      <c r="A240" s="61"/>
    </row>
    <row r="241" spans="1:7" x14ac:dyDescent="0.3">
      <c r="A241" s="61"/>
    </row>
    <row r="242" spans="1:7" x14ac:dyDescent="0.3">
      <c r="A242" s="61"/>
    </row>
    <row r="243" spans="1:7" x14ac:dyDescent="0.3">
      <c r="A243" s="61"/>
    </row>
    <row r="244" spans="1:7" x14ac:dyDescent="0.3">
      <c r="A244" s="62"/>
    </row>
    <row r="246" spans="1:7" ht="9.75" customHeight="1" x14ac:dyDescent="0.3"/>
    <row r="247" spans="1:7" x14ac:dyDescent="0.3">
      <c r="A247" s="20"/>
      <c r="B247" s="20"/>
      <c r="C247" s="20"/>
      <c r="D247" s="20"/>
      <c r="E247" s="20"/>
      <c r="F247" s="20"/>
      <c r="G247" s="20"/>
    </row>
  </sheetData>
  <sheetProtection algorithmName="SHA-512" hashValue="VfSAit7KMsf/dpg/3ZojRXtY0lz8AAaImXkmhqehm5+CerxMHiRc5FpmzjMQFDlNYb3fYFdBivD9j5i8V7UXCg==" saltValue="zYCUWrwxLloq/uqqhLSuZA==" spinCount="100000" sheet="1" objects="1" scenarios="1" formatCells="0" formatColumns="0" formatRows="0"/>
  <mergeCells count="50">
    <mergeCell ref="B224:G224"/>
    <mergeCell ref="A226:G226"/>
    <mergeCell ref="A229:A234"/>
    <mergeCell ref="A236:G236"/>
    <mergeCell ref="A239:A244"/>
    <mergeCell ref="B200:G200"/>
    <mergeCell ref="A202:G202"/>
    <mergeCell ref="A205:A210"/>
    <mergeCell ref="A212:G212"/>
    <mergeCell ref="A215:A220"/>
    <mergeCell ref="B176:G176"/>
    <mergeCell ref="A178:G178"/>
    <mergeCell ref="A181:A186"/>
    <mergeCell ref="A188:G188"/>
    <mergeCell ref="A191:A196"/>
    <mergeCell ref="B152:G152"/>
    <mergeCell ref="A154:G154"/>
    <mergeCell ref="A157:A162"/>
    <mergeCell ref="A164:G164"/>
    <mergeCell ref="A167:A172"/>
    <mergeCell ref="B128:G128"/>
    <mergeCell ref="A130:G130"/>
    <mergeCell ref="A133:A138"/>
    <mergeCell ref="A140:G140"/>
    <mergeCell ref="A143:A148"/>
    <mergeCell ref="A70:A75"/>
    <mergeCell ref="B7:G7"/>
    <mergeCell ref="A67:G67"/>
    <mergeCell ref="A19:G19"/>
    <mergeCell ref="A9:G9"/>
    <mergeCell ref="A12:A17"/>
    <mergeCell ref="A22:A27"/>
    <mergeCell ref="B31:G31"/>
    <mergeCell ref="A33:G33"/>
    <mergeCell ref="A36:A41"/>
    <mergeCell ref="A43:G43"/>
    <mergeCell ref="A46:A51"/>
    <mergeCell ref="B55:G55"/>
    <mergeCell ref="A57:G57"/>
    <mergeCell ref="A60:A65"/>
    <mergeCell ref="A105:G105"/>
    <mergeCell ref="A108:A113"/>
    <mergeCell ref="A115:G115"/>
    <mergeCell ref="A118:A123"/>
    <mergeCell ref="B79:G79"/>
    <mergeCell ref="A81:G81"/>
    <mergeCell ref="A84:A89"/>
    <mergeCell ref="A91:G91"/>
    <mergeCell ref="A94:A99"/>
    <mergeCell ref="B103:G103"/>
  </mergeCells>
  <pageMargins left="0.27559055118110237" right="0.27559055118110237" top="0.39370078740157483" bottom="0.39370078740157483" header="0.31496062992125984" footer="0.31496062992125984"/>
  <rowBreaks count="2" manualBreakCount="2">
    <brk id="52" max="6" man="1"/>
    <brk id="101" max="6" man="1"/>
  </rowBreaks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7:Q198"/>
  <sheetViews>
    <sheetView showGridLines="0" workbookViewId="0">
      <selection activeCell="Q8" sqref="Q8"/>
    </sheetView>
  </sheetViews>
  <sheetFormatPr defaultColWidth="0" defaultRowHeight="14.4" x14ac:dyDescent="0.3"/>
  <cols>
    <col min="1" max="1" width="42.6640625" customWidth="1"/>
    <col min="2" max="15" width="9.109375" customWidth="1"/>
    <col min="16" max="16" width="4.33203125" customWidth="1"/>
    <col min="17" max="17" width="9.109375" customWidth="1"/>
    <col min="18" max="16384" width="9.109375" hidden="1"/>
  </cols>
  <sheetData>
    <row r="7" spans="1:14" ht="15" thickBot="1" x14ac:dyDescent="0.35"/>
    <row r="8" spans="1:14" ht="50.25" customHeight="1" thickBot="1" x14ac:dyDescent="0.35">
      <c r="A8" s="40" t="str">
        <f>'Objetivos e Metas'!$A$7</f>
        <v>Objetivo 1: Aumentar as Vendas</v>
      </c>
      <c r="B8" s="63" t="str">
        <f>'Objetivos e Metas'!$B$7:$O$7</f>
        <v>Aumentar faturamento da empresa em XYZ%</v>
      </c>
      <c r="C8" s="64"/>
      <c r="D8" s="64"/>
      <c r="E8" s="64"/>
      <c r="F8" s="64"/>
      <c r="G8" s="64"/>
      <c r="H8" s="64"/>
      <c r="I8" s="64"/>
      <c r="J8" s="64"/>
      <c r="K8" s="64"/>
      <c r="L8" s="64"/>
      <c r="M8" s="64"/>
      <c r="N8" s="64"/>
    </row>
    <row r="9" spans="1:14" ht="9" customHeight="1" x14ac:dyDescent="0.3"/>
    <row r="10" spans="1:14" ht="15" customHeight="1" x14ac:dyDescent="0.3">
      <c r="A10" s="65" t="str">
        <f>'Objetivos e Metas'!$A$10</f>
        <v>Indicador 1.1: Faturamento Total</v>
      </c>
      <c r="B10" s="66"/>
      <c r="C10" s="66"/>
      <c r="D10" s="66"/>
      <c r="E10" s="67"/>
      <c r="G10" s="65" t="str">
        <f>'Objetivos e Metas'!$A$14</f>
        <v>Indicador 1.2: Lucro Total</v>
      </c>
      <c r="H10" s="66"/>
      <c r="I10" s="66"/>
      <c r="J10" s="66"/>
      <c r="K10" s="66"/>
      <c r="L10" s="66"/>
      <c r="M10" s="66"/>
      <c r="N10" s="67"/>
    </row>
    <row r="27" spans="1:14" ht="15" thickBot="1" x14ac:dyDescent="0.35"/>
    <row r="28" spans="1:14" ht="50.25" customHeight="1" thickBot="1" x14ac:dyDescent="0.35">
      <c r="A28" s="40" t="str">
        <f>'Objetivos e Metas'!$A$25</f>
        <v>Objetivo 2: Escrever objetivo 2</v>
      </c>
      <c r="B28" s="63" t="str">
        <f>'Objetivos e Metas'!$B$25:$O$25</f>
        <v>Breve descrição do objetivo 2</v>
      </c>
      <c r="C28" s="64"/>
      <c r="D28" s="64"/>
      <c r="E28" s="64"/>
      <c r="F28" s="64"/>
      <c r="G28" s="64"/>
      <c r="H28" s="64"/>
      <c r="I28" s="64"/>
      <c r="J28" s="64"/>
      <c r="K28" s="64"/>
      <c r="L28" s="64"/>
      <c r="M28" s="64"/>
      <c r="N28" s="64"/>
    </row>
    <row r="29" spans="1:14" ht="6.75" customHeight="1" x14ac:dyDescent="0.3"/>
    <row r="30" spans="1:14" ht="15" customHeight="1" x14ac:dyDescent="0.3">
      <c r="A30" s="65" t="str">
        <f>'Objetivos e Metas'!$A$28</f>
        <v>Indicador 2.1: Escrever indicador 2.1</v>
      </c>
      <c r="B30" s="66"/>
      <c r="C30" s="66"/>
      <c r="D30" s="66"/>
      <c r="E30" s="67"/>
      <c r="G30" s="65" t="str">
        <f>'Objetivos e Metas'!$A$32</f>
        <v>Indicador 2.2: Escrever indicador 2.2</v>
      </c>
      <c r="H30" s="66"/>
      <c r="I30" s="66"/>
      <c r="J30" s="66"/>
      <c r="K30" s="66"/>
      <c r="L30" s="66"/>
      <c r="M30" s="66"/>
      <c r="N30" s="67"/>
    </row>
    <row r="47" customFormat="1" x14ac:dyDescent="0.3"/>
    <row r="48" ht="15" thickBot="1" x14ac:dyDescent="0.35"/>
    <row r="49" spans="1:14" ht="50.25" customHeight="1" thickBot="1" x14ac:dyDescent="0.35">
      <c r="A49" s="40" t="str">
        <f>'Objetivos e Metas'!$A$43</f>
        <v>Objetivo 3: Aumentar alguma coisa</v>
      </c>
      <c r="B49" s="63" t="str">
        <f>'Objetivos e Metas'!$B$43:$O$43</f>
        <v>Blablablabla</v>
      </c>
      <c r="C49" s="64"/>
      <c r="D49" s="64"/>
      <c r="E49" s="64"/>
      <c r="F49" s="64"/>
      <c r="G49" s="64"/>
      <c r="H49" s="64"/>
      <c r="I49" s="64"/>
      <c r="J49" s="64"/>
      <c r="K49" s="64"/>
      <c r="L49" s="64"/>
      <c r="M49" s="64"/>
      <c r="N49" s="64"/>
    </row>
    <row r="50" spans="1:14" ht="7.5" customHeight="1" x14ac:dyDescent="0.3"/>
    <row r="51" spans="1:14" ht="15" customHeight="1" x14ac:dyDescent="0.3">
      <c r="A51" s="65" t="str">
        <f>'Objetivos e Metas'!$A$46</f>
        <v>Indicador 3.1: 123</v>
      </c>
      <c r="B51" s="66"/>
      <c r="C51" s="66"/>
      <c r="D51" s="66"/>
      <c r="E51" s="67"/>
      <c r="G51" s="65" t="str">
        <f>'Objetivos e Metas'!$A$50</f>
        <v>Indicador 3.2: 456</v>
      </c>
      <c r="H51" s="66"/>
      <c r="I51" s="66"/>
      <c r="J51" s="66"/>
      <c r="K51" s="66"/>
      <c r="L51" s="66"/>
      <c r="M51" s="66"/>
      <c r="N51" s="67"/>
    </row>
    <row r="69" spans="1:14" ht="15" thickBot="1" x14ac:dyDescent="0.35"/>
    <row r="70" spans="1:14" ht="50.25" customHeight="1" thickBot="1" x14ac:dyDescent="0.35">
      <c r="A70" s="40" t="str">
        <f>'Objetivos e Metas'!$A$61</f>
        <v>Objetivo 4: Diminuir outra coisa</v>
      </c>
      <c r="B70" s="63" t="str">
        <f>'Objetivos e Metas'!$B$61:$O$61</f>
        <v>blebleble</v>
      </c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</row>
    <row r="71" spans="1:14" ht="7.5" customHeight="1" x14ac:dyDescent="0.3"/>
    <row r="72" spans="1:14" ht="15" customHeight="1" x14ac:dyDescent="0.3">
      <c r="A72" s="65" t="str">
        <f>'Objetivos e Metas'!$A$64</f>
        <v>Indicador 4.1: AAA</v>
      </c>
      <c r="B72" s="66"/>
      <c r="C72" s="66"/>
      <c r="D72" s="66"/>
      <c r="E72" s="67"/>
      <c r="G72" s="65" t="str">
        <f>'Objetivos e Metas'!$A$68</f>
        <v>Indicador 4.2: BBB</v>
      </c>
      <c r="H72" s="66"/>
      <c r="I72" s="66"/>
      <c r="J72" s="66"/>
      <c r="K72" s="66"/>
      <c r="L72" s="66"/>
      <c r="M72" s="66"/>
      <c r="N72" s="67"/>
    </row>
    <row r="91" spans="1:14" ht="15" thickBot="1" x14ac:dyDescent="0.35"/>
    <row r="92" spans="1:14" ht="50.25" customHeight="1" thickBot="1" x14ac:dyDescent="0.35">
      <c r="A92" s="40" t="str">
        <f>'Objetivos e Metas'!$A$79</f>
        <v>Objetivo 5: Criar XYZABC</v>
      </c>
      <c r="B92" s="63" t="str">
        <f>'Objetivos e Metas'!$B$79:$O$79</f>
        <v>lalala</v>
      </c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</row>
    <row r="93" spans="1:14" ht="7.5" customHeight="1" x14ac:dyDescent="0.3"/>
    <row r="94" spans="1:14" ht="15" customHeight="1" x14ac:dyDescent="0.3">
      <c r="A94" s="65" t="str">
        <f>'Objetivos e Metas'!$A$82</f>
        <v>Indicador 5.1: XYZ</v>
      </c>
      <c r="B94" s="66"/>
      <c r="C94" s="66"/>
      <c r="D94" s="66"/>
      <c r="E94" s="67"/>
      <c r="G94" s="65" t="str">
        <f>'Objetivos e Metas'!$A$86</f>
        <v>Indicador 5.2: ABC</v>
      </c>
      <c r="H94" s="66"/>
      <c r="I94" s="66"/>
      <c r="J94" s="66"/>
      <c r="K94" s="66"/>
      <c r="L94" s="66"/>
      <c r="M94" s="66"/>
      <c r="N94" s="67"/>
    </row>
    <row r="111" spans="1:14" ht="15" thickBot="1" x14ac:dyDescent="0.35"/>
    <row r="112" spans="1:14" ht="50.25" customHeight="1" thickBot="1" x14ac:dyDescent="0.35">
      <c r="A112" s="40" t="str">
        <f>'Objetivos e Metas (2)'!$A$7</f>
        <v>Objetivo 6: Escrever objetivo 6</v>
      </c>
      <c r="B112" s="63" t="str">
        <f>'Objetivos e Metas (2)'!$B$7:$O$7</f>
        <v>Aumentar faturamento da empresa e, consequentemente, o lucro dela e o pró-labore do sócios.</v>
      </c>
      <c r="C112" s="64"/>
      <c r="D112" s="64"/>
      <c r="E112" s="64"/>
      <c r="F112" s="64"/>
      <c r="G112" s="64"/>
      <c r="H112" s="64"/>
      <c r="I112" s="64"/>
      <c r="J112" s="64"/>
      <c r="K112" s="64"/>
      <c r="L112" s="64"/>
      <c r="M112" s="64"/>
      <c r="N112" s="64"/>
    </row>
    <row r="113" spans="1:14" ht="9" customHeight="1" x14ac:dyDescent="0.3"/>
    <row r="114" spans="1:14" ht="15" customHeight="1" x14ac:dyDescent="0.3">
      <c r="A114" s="65" t="str">
        <f>'Objetivos e Metas (2)'!$A$10</f>
        <v>Indicador 1.1: Faturamento Total</v>
      </c>
      <c r="B114" s="66"/>
      <c r="C114" s="66"/>
      <c r="D114" s="66"/>
      <c r="E114" s="67"/>
      <c r="G114" s="65" t="str">
        <f>'Objetivos e Metas (2)'!$A$14</f>
        <v>Indicador 1.2: Lucro Total</v>
      </c>
      <c r="H114" s="66"/>
      <c r="I114" s="66"/>
      <c r="J114" s="66"/>
      <c r="K114" s="66"/>
      <c r="L114" s="66"/>
      <c r="M114" s="66"/>
      <c r="N114" s="67"/>
    </row>
    <row r="131" spans="1:14" ht="15" thickBot="1" x14ac:dyDescent="0.35"/>
    <row r="132" spans="1:14" ht="50.25" customHeight="1" thickBot="1" x14ac:dyDescent="0.35">
      <c r="A132" s="40" t="str">
        <f>'Objetivos e Metas (2)'!$A$25</f>
        <v>Objetivo 7: Escrever objetivo 7</v>
      </c>
      <c r="B132" s="63" t="str">
        <f>'Objetivos e Metas (2)'!$B$25:$O$25</f>
        <v>Breve descrição do objetivo 2</v>
      </c>
      <c r="C132" s="64"/>
      <c r="D132" s="64"/>
      <c r="E132" s="64"/>
      <c r="F132" s="64"/>
      <c r="G132" s="64"/>
      <c r="H132" s="64"/>
      <c r="I132" s="64"/>
      <c r="J132" s="64"/>
      <c r="K132" s="64"/>
      <c r="L132" s="64"/>
      <c r="M132" s="64"/>
      <c r="N132" s="64"/>
    </row>
    <row r="133" spans="1:14" ht="6.75" customHeight="1" x14ac:dyDescent="0.3"/>
    <row r="134" spans="1:14" ht="15" customHeight="1" x14ac:dyDescent="0.3">
      <c r="A134" s="65" t="str">
        <f>'Objetivos e Metas (2)'!$A$28</f>
        <v>Indicador 2.1: Escrever indicador 2.1</v>
      </c>
      <c r="B134" s="66"/>
      <c r="C134" s="66"/>
      <c r="D134" s="66"/>
      <c r="E134" s="67"/>
      <c r="G134" s="65" t="str">
        <f>'Objetivos e Metas (2)'!$A$32</f>
        <v>Indicador 2.2: Escrever indicador 2.2</v>
      </c>
      <c r="H134" s="66"/>
      <c r="I134" s="66"/>
      <c r="J134" s="66"/>
      <c r="K134" s="66"/>
      <c r="L134" s="66"/>
      <c r="M134" s="66"/>
      <c r="N134" s="67"/>
    </row>
    <row r="152" spans="1:14" ht="15" thickBot="1" x14ac:dyDescent="0.35"/>
    <row r="153" spans="1:14" ht="50.25" customHeight="1" thickBot="1" x14ac:dyDescent="0.35">
      <c r="A153" s="40" t="str">
        <f>'Objetivos e Metas (2)'!$A$43</f>
        <v>Objetivo 8: Aumentar alguma coisa</v>
      </c>
      <c r="B153" s="63" t="str">
        <f>'Objetivos e Metas (2)'!$B$43:$O$43</f>
        <v>Blablablabla</v>
      </c>
      <c r="C153" s="64"/>
      <c r="D153" s="64"/>
      <c r="E153" s="64"/>
      <c r="F153" s="64"/>
      <c r="G153" s="64"/>
      <c r="H153" s="64"/>
      <c r="I153" s="64"/>
      <c r="J153" s="64"/>
      <c r="K153" s="64"/>
      <c r="L153" s="64"/>
      <c r="M153" s="64"/>
      <c r="N153" s="64"/>
    </row>
    <row r="154" spans="1:14" ht="7.5" customHeight="1" x14ac:dyDescent="0.3"/>
    <row r="155" spans="1:14" ht="15" customHeight="1" x14ac:dyDescent="0.3">
      <c r="A155" s="65" t="str">
        <f>'Objetivos e Metas (2)'!$A$46</f>
        <v>Indicador 3.1: 123</v>
      </c>
      <c r="B155" s="66"/>
      <c r="C155" s="66"/>
      <c r="D155" s="66"/>
      <c r="E155" s="67"/>
      <c r="G155" s="65" t="str">
        <f>'Objetivos e Metas (2)'!$A$50</f>
        <v>Indicador 3.2: 456</v>
      </c>
      <c r="H155" s="66"/>
      <c r="I155" s="66"/>
      <c r="J155" s="66"/>
      <c r="K155" s="66"/>
      <c r="L155" s="66"/>
      <c r="M155" s="66"/>
      <c r="N155" s="67"/>
    </row>
    <row r="173" spans="1:14" ht="15" thickBot="1" x14ac:dyDescent="0.35"/>
    <row r="174" spans="1:14" ht="50.25" customHeight="1" thickBot="1" x14ac:dyDescent="0.35">
      <c r="A174" s="40" t="str">
        <f>'Objetivos e Metas (2)'!$A$61</f>
        <v>Objetivo 9: Diminuir outra coisa</v>
      </c>
      <c r="B174" s="63" t="str">
        <f>'Objetivos e Metas (2)'!$B$61:$O$61</f>
        <v>blebleble</v>
      </c>
      <c r="C174" s="64"/>
      <c r="D174" s="64"/>
      <c r="E174" s="64"/>
      <c r="F174" s="64"/>
      <c r="G174" s="64"/>
      <c r="H174" s="64"/>
      <c r="I174" s="64"/>
      <c r="J174" s="64"/>
      <c r="K174" s="64"/>
      <c r="L174" s="64"/>
      <c r="M174" s="64"/>
      <c r="N174" s="64"/>
    </row>
    <row r="175" spans="1:14" ht="7.5" customHeight="1" x14ac:dyDescent="0.3"/>
    <row r="176" spans="1:14" ht="15" customHeight="1" x14ac:dyDescent="0.3">
      <c r="A176" s="65" t="str">
        <f>'Objetivos e Metas (2)'!$A$64</f>
        <v>Indicador 4.1: AAA</v>
      </c>
      <c r="B176" s="66"/>
      <c r="C176" s="66"/>
      <c r="D176" s="66"/>
      <c r="E176" s="67"/>
      <c r="G176" s="65" t="str">
        <f>'Objetivos e Metas (2)'!$A$68</f>
        <v>Indicador 4.2: BBB</v>
      </c>
      <c r="H176" s="66"/>
      <c r="I176" s="66"/>
      <c r="J176" s="66"/>
      <c r="K176" s="66"/>
      <c r="L176" s="66"/>
      <c r="M176" s="66"/>
      <c r="N176" s="67"/>
    </row>
    <row r="195" spans="1:14" ht="15" thickBot="1" x14ac:dyDescent="0.35"/>
    <row r="196" spans="1:14" ht="50.25" customHeight="1" thickBot="1" x14ac:dyDescent="0.35">
      <c r="A196" s="40" t="str">
        <f>'Objetivos e Metas (2)'!$A$79</f>
        <v>Objetivo 10: Criar XYZABC</v>
      </c>
      <c r="B196" s="63" t="str">
        <f>'Objetivos e Metas (2)'!$B$79:$O$79</f>
        <v>lalala</v>
      </c>
      <c r="C196" s="64"/>
      <c r="D196" s="64"/>
      <c r="E196" s="64"/>
      <c r="F196" s="64"/>
      <c r="G196" s="64"/>
      <c r="H196" s="64"/>
      <c r="I196" s="64"/>
      <c r="J196" s="64"/>
      <c r="K196" s="64"/>
      <c r="L196" s="64"/>
      <c r="M196" s="64"/>
      <c r="N196" s="64"/>
    </row>
    <row r="197" spans="1:14" ht="7.5" customHeight="1" x14ac:dyDescent="0.3"/>
    <row r="198" spans="1:14" ht="15" customHeight="1" x14ac:dyDescent="0.3">
      <c r="A198" s="65" t="str">
        <f>'Objetivos e Metas (2)'!$A$82</f>
        <v>Indicador 5.1: XYZ</v>
      </c>
      <c r="B198" s="66"/>
      <c r="C198" s="66"/>
      <c r="D198" s="66"/>
      <c r="E198" s="67"/>
      <c r="G198" s="65" t="str">
        <f>'Objetivos e Metas (2)'!$A$86</f>
        <v>Indicador 5.2: ABC</v>
      </c>
      <c r="H198" s="66"/>
      <c r="I198" s="66"/>
      <c r="J198" s="66"/>
      <c r="K198" s="66"/>
      <c r="L198" s="66"/>
      <c r="M198" s="66"/>
      <c r="N198" s="67"/>
    </row>
  </sheetData>
  <sheetProtection algorithmName="SHA-512" hashValue="FM9WFNzTLer9+ISPyaghTm56J1WpGmz8DcWdNrkhU6WMEkGb7t5mgSRHYrSnOw1ARkzxhHk/ZjKoSsdFgBCh6Q==" saltValue="p2QglbHnqL+ake+KhNuRJg==" spinCount="100000" sheet="1" objects="1" scenarios="1" formatCells="0" formatColumns="0" formatRows="0"/>
  <mergeCells count="30">
    <mergeCell ref="B196:N196"/>
    <mergeCell ref="A198:E198"/>
    <mergeCell ref="G198:N198"/>
    <mergeCell ref="B153:N153"/>
    <mergeCell ref="A155:E155"/>
    <mergeCell ref="G155:N155"/>
    <mergeCell ref="B174:N174"/>
    <mergeCell ref="A176:E176"/>
    <mergeCell ref="G176:N176"/>
    <mergeCell ref="B112:N112"/>
    <mergeCell ref="A114:E114"/>
    <mergeCell ref="G114:N114"/>
    <mergeCell ref="B132:N132"/>
    <mergeCell ref="A134:E134"/>
    <mergeCell ref="G134:N134"/>
    <mergeCell ref="B70:N70"/>
    <mergeCell ref="A72:E72"/>
    <mergeCell ref="G72:N72"/>
    <mergeCell ref="B92:N92"/>
    <mergeCell ref="A94:E94"/>
    <mergeCell ref="G94:N94"/>
    <mergeCell ref="A51:E51"/>
    <mergeCell ref="G51:N51"/>
    <mergeCell ref="B8:N8"/>
    <mergeCell ref="B28:N28"/>
    <mergeCell ref="B49:N49"/>
    <mergeCell ref="G10:N10"/>
    <mergeCell ref="G30:N30"/>
    <mergeCell ref="A30:E30"/>
    <mergeCell ref="A10:E10"/>
  </mergeCells>
  <pageMargins left="0.511811024" right="0.511811024" top="0.78740157499999996" bottom="0.78740157499999996" header="0.31496062000000002" footer="0.3149606200000000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3A58CD-1B39-4623-AD02-F33BC604F477}">
  <dimension ref="A1:AB1"/>
  <sheetViews>
    <sheetView showGridLines="0" workbookViewId="0">
      <selection activeCell="N3" sqref="N3"/>
    </sheetView>
  </sheetViews>
  <sheetFormatPr defaultRowHeight="14.4" x14ac:dyDescent="0.3"/>
  <sheetData>
    <row r="1" spans="1:28" s="23" customFormat="1" ht="84.75" customHeight="1" x14ac:dyDescent="0.3">
      <c r="A1" s="86"/>
      <c r="B1" s="86"/>
      <c r="C1" s="87"/>
      <c r="D1" s="88" t="s">
        <v>139</v>
      </c>
      <c r="E1" s="89"/>
      <c r="F1" s="89"/>
      <c r="G1" s="89"/>
      <c r="H1" s="89"/>
      <c r="I1" s="89"/>
      <c r="J1" s="89"/>
      <c r="K1" s="89"/>
      <c r="L1" s="89"/>
      <c r="M1" s="89"/>
      <c r="N1" s="90"/>
      <c r="O1" s="86"/>
      <c r="P1" s="86"/>
      <c r="Q1" s="86"/>
      <c r="R1" s="86"/>
      <c r="S1" s="86"/>
      <c r="T1" s="86"/>
      <c r="U1" s="86"/>
      <c r="V1" s="86"/>
      <c r="W1" s="86"/>
      <c r="X1" s="86"/>
      <c r="Y1" s="86"/>
      <c r="Z1" s="86"/>
      <c r="AA1" s="86"/>
      <c r="AB1" s="86"/>
    </row>
  </sheetData>
  <sheetProtection algorithmName="SHA-512" hashValue="0CM88vRT2C4rMnS+ITfJJufDorgNo5PAVD5Q6cn5yIlCuhFZVXqyI5pyB/m33Oo/4cZ18vQnvvEfJ9ZQUNgqvA==" saltValue="QXkl7Yqj2bSpPW3lzZhDqA==" spinCount="100000" sheet="1" objects="1" scenarios="1"/>
  <mergeCells count="1">
    <mergeCell ref="D1:M1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>
      <selection activeCell="C5" sqref="C5"/>
    </sheetView>
  </sheetViews>
  <sheetFormatPr defaultColWidth="8.88671875" defaultRowHeight="14.4" x14ac:dyDescent="0.3"/>
  <sheetData/>
  <pageMargins left="0.511811024" right="0.511811024" top="0.78740157499999996" bottom="0.78740157499999996" header="0.31496062000000002" footer="0.31496062000000002"/>
  <extLst>
    <ext xmlns:mx="http://schemas.microsoft.com/office/mac/excel/2008/main" uri="{64002731-A6B0-56B0-2670-7721B7C09600}">
      <mx:PLV Mode="0" OnePage="0" WScale="0"/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5BBBFD6B5006B40A337543EA5754036" ma:contentTypeVersion="12" ma:contentTypeDescription="Crie um novo documento." ma:contentTypeScope="" ma:versionID="ac3269f313e54ea07ec0bbe939862554">
  <xsd:schema xmlns:xsd="http://www.w3.org/2001/XMLSchema" xmlns:xs="http://www.w3.org/2001/XMLSchema" xmlns:p="http://schemas.microsoft.com/office/2006/metadata/properties" xmlns:ns2="c0068234-8c83-494d-8a8d-435fbbebf964" xmlns:ns3="377f09d9-7ea3-4689-81b9-955642f607d0" targetNamespace="http://schemas.microsoft.com/office/2006/metadata/properties" ma:root="true" ma:fieldsID="0d911aaf495e5a97cf4b6f6dad5c452f" ns2:_="" ns3:_="">
    <xsd:import namespace="c0068234-8c83-494d-8a8d-435fbbebf964"/>
    <xsd:import namespace="377f09d9-7ea3-4689-81b9-955642f607d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0068234-8c83-494d-8a8d-435fbbebf96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7f09d9-7ea3-4689-81b9-955642f607d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23A549C-D4A6-431B-BE2C-6B21BD42019E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61324DC-642F-4BF8-A0BA-1F8F3012DB4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F304388-EFA4-4BB1-A785-B5C8882C524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0068234-8c83-494d-8a8d-435fbbebf964"/>
    <ds:schemaRef ds:uri="377f09d9-7ea3-4689-81b9-955642f607d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10</vt:i4>
      </vt:variant>
      <vt:variant>
        <vt:lpstr>Intervalos Nomeados</vt:lpstr>
      </vt:variant>
      <vt:variant>
        <vt:i4>1</vt:i4>
      </vt:variant>
    </vt:vector>
  </HeadingPairs>
  <TitlesOfParts>
    <vt:vector size="11" baseType="lpstr">
      <vt:lpstr>Home</vt:lpstr>
      <vt:lpstr>Seu próximo nível!</vt:lpstr>
      <vt:lpstr>Passo a passo</vt:lpstr>
      <vt:lpstr>Objetivos e Metas</vt:lpstr>
      <vt:lpstr>Objetivos e Metas (2)</vt:lpstr>
      <vt:lpstr>Acompanhamento Semanal</vt:lpstr>
      <vt:lpstr>Ação</vt:lpstr>
      <vt:lpstr>Gráficos</vt:lpstr>
      <vt:lpstr>Seu próximo nível aqui! </vt:lpstr>
      <vt:lpstr>Rascunho</vt:lpstr>
      <vt:lpstr>Ação!Area_de_impressao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Renan Kaminski</cp:lastModifiedBy>
  <cp:lastPrinted>2013-01-23T18:24:17Z</cp:lastPrinted>
  <dcterms:created xsi:type="dcterms:W3CDTF">2012-12-20T12:07:21Z</dcterms:created>
  <dcterms:modified xsi:type="dcterms:W3CDTF">2025-12-16T13:35:40Z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0x010100E5BBBFD6B5006B40A337543EA5754036</vt:lpwstr>
  </property>
</Properties>
</file>